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QMS\Downloads\"/>
    </mc:Choice>
  </mc:AlternateContent>
  <xr:revisionPtr revIDLastSave="0" documentId="13_ncr:1_{21976BDE-4E05-41E5-B8A2-DEE461A83E56}" xr6:coauthVersionLast="47" xr6:coauthVersionMax="47" xr10:uidLastSave="{00000000-0000-0000-0000-000000000000}"/>
  <workbookProtection workbookAlgorithmName="SHA-512" workbookHashValue="4rV7XtckYSpK+0TxE91iTJA1qF+C5RCtjnqsfb+xr1S9LyV4RtXLJ8i4EfWbETy7rgMv+pcabMLexLrWr6Wu1w==" workbookSaltValue="LoxCgfIo90TiG5dvTDVe6g==" workbookSpinCount="100000" lockStructure="1"/>
  <bookViews>
    <workbookView xWindow="28680" yWindow="-120" windowWidth="29040" windowHeight="15720" firstSheet="1" activeTab="3"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List'!$A$4:$Z$2504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B5" i="9"/>
  <c r="F38" i="9" s="1"/>
  <c r="C2" i="9" s="1"/>
  <c r="B6" i="9"/>
  <c r="G6" i="9" s="1"/>
  <c r="P19" i="2"/>
  <c r="Q18" i="2" s="1"/>
  <c r="P18" i="2"/>
  <c r="P17" i="2"/>
  <c r="Q17" i="2" s="1"/>
  <c r="P16" i="2"/>
  <c r="Q16" i="2"/>
  <c r="P15" i="2"/>
  <c r="P14" i="2"/>
  <c r="P13" i="2"/>
  <c r="P12" i="2"/>
  <c r="P21" i="2"/>
  <c r="P20" i="2"/>
  <c r="Q20" i="2"/>
  <c r="B17" i="9"/>
  <c r="G17" i="9" s="1"/>
  <c r="Q21" i="2"/>
  <c r="R21" i="2" s="1"/>
  <c r="B18" i="9"/>
  <c r="G18" i="9" s="1"/>
  <c r="B4" i="9"/>
  <c r="G4" i="9" s="1"/>
  <c r="H4" i="9" s="1"/>
  <c r="B51" i="2"/>
  <c r="R6" i="4"/>
  <c r="R7" i="4"/>
  <c r="R8" i="4"/>
  <c r="R9" i="4"/>
  <c r="R10" i="4"/>
  <c r="R11" i="4"/>
  <c r="R12" i="4"/>
  <c r="R13" i="4"/>
  <c r="R14" i="4"/>
  <c r="R15" i="4"/>
  <c r="R16" i="4"/>
  <c r="R17" i="4"/>
  <c r="R18" i="4"/>
  <c r="R19" i="4"/>
  <c r="R20" i="4"/>
  <c r="R21" i="4"/>
  <c r="R22" i="4"/>
  <c r="R23" i="4"/>
  <c r="R24"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3" i="4"/>
  <c r="Z2" i="4"/>
  <c r="B4" i="18"/>
  <c r="C4" i="18"/>
  <c r="B6" i="19"/>
  <c r="B5" i="19"/>
  <c r="B3" i="8"/>
  <c r="C16" i="8"/>
  <c r="A54" i="6"/>
  <c r="A55" i="6"/>
  <c r="A50" i="6"/>
  <c r="A32" i="6"/>
  <c r="A33" i="6"/>
  <c r="A31" i="6"/>
  <c r="A65" i="6"/>
  <c r="A64" i="6"/>
  <c r="A63" i="6"/>
  <c r="A62" i="6"/>
  <c r="A61" i="6"/>
  <c r="A60" i="6"/>
  <c r="A59" i="6"/>
  <c r="A57" i="6"/>
  <c r="A56" i="6"/>
  <c r="B2" i="18"/>
  <c r="B3" i="18"/>
  <c r="B13" i="8"/>
  <c r="C13" i="8"/>
  <c r="B23" i="8"/>
  <c r="B24" i="8"/>
  <c r="C24" i="8"/>
  <c r="B25" i="8"/>
  <c r="C25" i="8"/>
  <c r="AB12" i="2"/>
  <c r="B12" i="2"/>
  <c r="A7" i="9" s="1"/>
  <c r="E4" i="18"/>
  <c r="F4" i="18"/>
  <c r="G4" i="18"/>
  <c r="H4" i="18"/>
  <c r="I4" i="18"/>
  <c r="J4" i="18"/>
  <c r="K4" i="18"/>
  <c r="M4" i="18"/>
  <c r="A4" i="18"/>
  <c r="R2504" i="18"/>
  <c r="S2504" i="18"/>
  <c r="Q2504" i="18"/>
  <c r="R2503" i="18"/>
  <c r="S2503" i="18" s="1"/>
  <c r="Q2503" i="18"/>
  <c r="R2502" i="18"/>
  <c r="S2502" i="18" s="1"/>
  <c r="Q2502" i="18"/>
  <c r="R2501" i="18"/>
  <c r="S2501" i="18" s="1"/>
  <c r="Q2501" i="18"/>
  <c r="R2500" i="18"/>
  <c r="S2500" i="18" s="1"/>
  <c r="Q2500" i="18"/>
  <c r="R2499" i="18"/>
  <c r="S2499" i="18" s="1"/>
  <c r="Q2499" i="18"/>
  <c r="R2498" i="18"/>
  <c r="S2498" i="18" s="1"/>
  <c r="Q2498" i="18"/>
  <c r="R2497" i="18"/>
  <c r="S2497" i="18"/>
  <c r="Q2497" i="18"/>
  <c r="R2496" i="18"/>
  <c r="S2496" i="18" s="1"/>
  <c r="Q2496" i="18"/>
  <c r="R2495" i="18"/>
  <c r="S2495" i="18"/>
  <c r="Q2495" i="18"/>
  <c r="R2494" i="18"/>
  <c r="S2494" i="18" s="1"/>
  <c r="Q2494" i="18"/>
  <c r="R2493" i="18"/>
  <c r="S2493" i="18" s="1"/>
  <c r="Q2493" i="18"/>
  <c r="R2492" i="18"/>
  <c r="S2492" i="18" s="1"/>
  <c r="Q2492" i="18"/>
  <c r="R2491" i="18"/>
  <c r="S2491" i="18" s="1"/>
  <c r="Q2491" i="18"/>
  <c r="R2490" i="18"/>
  <c r="S2490" i="18" s="1"/>
  <c r="Q2490" i="18"/>
  <c r="R2489" i="18"/>
  <c r="S2489" i="18"/>
  <c r="Q2489" i="18"/>
  <c r="R2488" i="18"/>
  <c r="S2488" i="18"/>
  <c r="Q2488" i="18"/>
  <c r="R2487" i="18"/>
  <c r="S2487" i="18" s="1"/>
  <c r="Q2487" i="18"/>
  <c r="R2486" i="18"/>
  <c r="S2486" i="18" s="1"/>
  <c r="Q2486" i="18"/>
  <c r="R2485" i="18"/>
  <c r="S2485" i="18" s="1"/>
  <c r="Q2485" i="18"/>
  <c r="R2484" i="18"/>
  <c r="S2484" i="18" s="1"/>
  <c r="Q2484" i="18"/>
  <c r="R2483" i="18"/>
  <c r="S2483" i="18" s="1"/>
  <c r="Q2483" i="18"/>
  <c r="R2482" i="18"/>
  <c r="S2482" i="18"/>
  <c r="Q2482" i="18"/>
  <c r="R2481" i="18"/>
  <c r="S2481" i="18"/>
  <c r="Q2481" i="18"/>
  <c r="R2480" i="18"/>
  <c r="S2480" i="18"/>
  <c r="Q2480" i="18"/>
  <c r="R2479" i="18"/>
  <c r="S2479" i="18" s="1"/>
  <c r="Q2479" i="18"/>
  <c r="R2478" i="18"/>
  <c r="S2478" i="18"/>
  <c r="Q2478" i="18"/>
  <c r="R2477" i="18"/>
  <c r="S2477" i="18" s="1"/>
  <c r="Q2477" i="18"/>
  <c r="R2476" i="18"/>
  <c r="S2476" i="18" s="1"/>
  <c r="Q2476" i="18"/>
  <c r="R2475" i="18"/>
  <c r="S2475" i="18"/>
  <c r="Q2475" i="18"/>
  <c r="R2474" i="18"/>
  <c r="S2474" i="18" s="1"/>
  <c r="Q2474" i="18"/>
  <c r="R2473" i="18"/>
  <c r="S2473" i="18"/>
  <c r="Q2473" i="18"/>
  <c r="R2472" i="18"/>
  <c r="S2472" i="18" s="1"/>
  <c r="Q2472" i="18"/>
  <c r="R2471" i="18"/>
  <c r="S2471" i="18" s="1"/>
  <c r="Q2471" i="18"/>
  <c r="R2470" i="18"/>
  <c r="S2470" i="18"/>
  <c r="Q2470" i="18"/>
  <c r="R2469" i="18"/>
  <c r="S2469" i="18"/>
  <c r="Q2469" i="18"/>
  <c r="R2468" i="18"/>
  <c r="S2468" i="18" s="1"/>
  <c r="Q2468" i="18"/>
  <c r="R2467" i="18"/>
  <c r="S2467" i="18"/>
  <c r="Q2467" i="18"/>
  <c r="R2466" i="18"/>
  <c r="S2466" i="18"/>
  <c r="Q2466" i="18"/>
  <c r="R2465" i="18"/>
  <c r="S2465" i="18"/>
  <c r="Q2465" i="18"/>
  <c r="R2464" i="18"/>
  <c r="S2464" i="18"/>
  <c r="Q2464" i="18"/>
  <c r="R2463" i="18"/>
  <c r="S2463" i="18"/>
  <c r="Q2463" i="18"/>
  <c r="R2462" i="18"/>
  <c r="S2462" i="18" s="1"/>
  <c r="Q2462" i="18"/>
  <c r="R2461" i="18"/>
  <c r="S2461" i="18"/>
  <c r="Q2461" i="18"/>
  <c r="R2460" i="18"/>
  <c r="S2460" i="18" s="1"/>
  <c r="Q2460" i="18"/>
  <c r="R2459" i="18"/>
  <c r="S2459" i="18" s="1"/>
  <c r="Q2459" i="18"/>
  <c r="R2458" i="18"/>
  <c r="S2458" i="18" s="1"/>
  <c r="Q2458" i="18"/>
  <c r="R2457" i="18"/>
  <c r="S2457" i="18"/>
  <c r="Q2457" i="18"/>
  <c r="R2456" i="18"/>
  <c r="S2456" i="18"/>
  <c r="Q2456" i="18"/>
  <c r="R2455" i="18"/>
  <c r="S2455" i="18"/>
  <c r="Q2455" i="18"/>
  <c r="R2454" i="18"/>
  <c r="S2454" i="18" s="1"/>
  <c r="Q2454" i="18"/>
  <c r="R2453" i="18"/>
  <c r="S2453" i="18"/>
  <c r="Q2453" i="18"/>
  <c r="R2452" i="18"/>
  <c r="S2452" i="18" s="1"/>
  <c r="Q2452" i="18"/>
  <c r="R2451" i="18"/>
  <c r="S2451" i="18" s="1"/>
  <c r="Q2451" i="18"/>
  <c r="R2450" i="18"/>
  <c r="S2450" i="18"/>
  <c r="Q2450" i="18"/>
  <c r="R2449" i="18"/>
  <c r="S2449" i="18"/>
  <c r="Q2449" i="18"/>
  <c r="R2448" i="18"/>
  <c r="S2448" i="18" s="1"/>
  <c r="Q2448" i="18"/>
  <c r="R2447" i="18"/>
  <c r="S2447" i="18"/>
  <c r="Q2447" i="18"/>
  <c r="R2446" i="18"/>
  <c r="S2446" i="18" s="1"/>
  <c r="Q2446" i="18"/>
  <c r="R2445" i="18"/>
  <c r="S2445" i="18"/>
  <c r="Q2445" i="18"/>
  <c r="R2444" i="18"/>
  <c r="S2444" i="18" s="1"/>
  <c r="Q2444" i="18"/>
  <c r="R2443" i="18"/>
  <c r="S2443" i="18" s="1"/>
  <c r="Q2443" i="18"/>
  <c r="R2442" i="18"/>
  <c r="S2442" i="18"/>
  <c r="Q2442" i="18"/>
  <c r="R2441" i="18"/>
  <c r="S2441" i="18"/>
  <c r="Q2441" i="18"/>
  <c r="R2440" i="18"/>
  <c r="S2440" i="18"/>
  <c r="Q2440" i="18"/>
  <c r="R2439" i="18"/>
  <c r="S2439" i="18" s="1"/>
  <c r="Q2439" i="18"/>
  <c r="R2438" i="18"/>
  <c r="S2438" i="18"/>
  <c r="Q2438" i="18"/>
  <c r="R2437" i="18"/>
  <c r="S2437" i="18" s="1"/>
  <c r="Q2437" i="18"/>
  <c r="R2436" i="18"/>
  <c r="S2436" i="18" s="1"/>
  <c r="Q2436" i="18"/>
  <c r="R2435" i="18"/>
  <c r="S2435" i="18" s="1"/>
  <c r="Q2435" i="18"/>
  <c r="R2434" i="18"/>
  <c r="S2434" i="18" s="1"/>
  <c r="Q2434" i="18"/>
  <c r="R2433" i="18"/>
  <c r="S2433" i="18"/>
  <c r="Q2433" i="18"/>
  <c r="R2432" i="18"/>
  <c r="S2432" i="18" s="1"/>
  <c r="Q2432" i="18"/>
  <c r="R2431" i="18"/>
  <c r="S2431" i="18"/>
  <c r="Q2431" i="18"/>
  <c r="R2430" i="18"/>
  <c r="S2430" i="18"/>
  <c r="Q2430" i="18"/>
  <c r="R2429" i="18"/>
  <c r="S2429" i="18"/>
  <c r="Q2429" i="18"/>
  <c r="R2428" i="18"/>
  <c r="S2428" i="18" s="1"/>
  <c r="Q2428" i="18"/>
  <c r="R2427" i="18"/>
  <c r="S2427" i="18"/>
  <c r="Q2427" i="18"/>
  <c r="R2426" i="18"/>
  <c r="S2426" i="18"/>
  <c r="Q2426" i="18"/>
  <c r="R2425" i="18"/>
  <c r="S2425" i="18"/>
  <c r="Q2425" i="18"/>
  <c r="R2424" i="18"/>
  <c r="S2424" i="18" s="1"/>
  <c r="Q2424" i="18"/>
  <c r="R2423" i="18"/>
  <c r="S2423" i="18" s="1"/>
  <c r="Q2423" i="18"/>
  <c r="R2422" i="18"/>
  <c r="S2422" i="18" s="1"/>
  <c r="Q2422" i="18"/>
  <c r="R2421" i="18"/>
  <c r="S2421" i="18" s="1"/>
  <c r="Q2421" i="18"/>
  <c r="R2420" i="18"/>
  <c r="S2420" i="18" s="1"/>
  <c r="Q2420" i="18"/>
  <c r="R2419" i="18"/>
  <c r="S2419" i="18" s="1"/>
  <c r="Q2419" i="18"/>
  <c r="R2418" i="18"/>
  <c r="S2418" i="18" s="1"/>
  <c r="Q2418" i="18"/>
  <c r="R2417" i="18"/>
  <c r="S2417" i="18"/>
  <c r="Q2417" i="18"/>
  <c r="R2416" i="18"/>
  <c r="S2416" i="18"/>
  <c r="Q2416" i="18"/>
  <c r="R2415" i="18"/>
  <c r="S2415" i="18" s="1"/>
  <c r="Q2415" i="18"/>
  <c r="R2414" i="18"/>
  <c r="S2414" i="18"/>
  <c r="Q2414" i="18"/>
  <c r="R2413" i="18"/>
  <c r="S2413" i="18"/>
  <c r="Q2413" i="18"/>
  <c r="R2412" i="18"/>
  <c r="S2412" i="18" s="1"/>
  <c r="Q2412" i="18"/>
  <c r="R2411" i="18"/>
  <c r="S2411" i="18"/>
  <c r="Q2411" i="18"/>
  <c r="R2410" i="18"/>
  <c r="S2410" i="18"/>
  <c r="Q2410" i="18"/>
  <c r="R2409" i="18"/>
  <c r="S2409" i="18"/>
  <c r="Q2409" i="18"/>
  <c r="R2408" i="18"/>
  <c r="S2408" i="18"/>
  <c r="Q2408" i="18"/>
  <c r="R2407" i="18"/>
  <c r="S2407" i="18"/>
  <c r="Q2407" i="18"/>
  <c r="R2406" i="18"/>
  <c r="S2406" i="18"/>
  <c r="Q2406" i="18"/>
  <c r="R2405" i="18"/>
  <c r="S2405" i="18" s="1"/>
  <c r="Q2405" i="18"/>
  <c r="R2404" i="18"/>
  <c r="S2404" i="18" s="1"/>
  <c r="Q2404" i="18"/>
  <c r="R2403" i="18"/>
  <c r="S2403" i="18"/>
  <c r="Q2403" i="18"/>
  <c r="R2402" i="18"/>
  <c r="S2402" i="18" s="1"/>
  <c r="Q2402" i="18"/>
  <c r="R2401" i="18"/>
  <c r="S2401" i="18"/>
  <c r="Q2401" i="18"/>
  <c r="R2400" i="18"/>
  <c r="S2400" i="18"/>
  <c r="Q2400" i="18"/>
  <c r="R2399" i="18"/>
  <c r="S2399" i="18"/>
  <c r="Q2399" i="18"/>
  <c r="R2398" i="18"/>
  <c r="S2398" i="18" s="1"/>
  <c r="Q2398" i="18"/>
  <c r="R2397" i="18"/>
  <c r="S2397" i="18"/>
  <c r="Q2397" i="18"/>
  <c r="R2396" i="18"/>
  <c r="S2396" i="18" s="1"/>
  <c r="Q2396" i="18"/>
  <c r="R2395" i="18"/>
  <c r="S2395" i="18" s="1"/>
  <c r="Q2395" i="18"/>
  <c r="R2394" i="18"/>
  <c r="S2394" i="18" s="1"/>
  <c r="Q2394" i="18"/>
  <c r="R2393" i="18"/>
  <c r="S2393" i="18"/>
  <c r="Q2393" i="18"/>
  <c r="R2392" i="18"/>
  <c r="S2392" i="18"/>
  <c r="Q2392" i="18"/>
  <c r="R2391" i="18"/>
  <c r="S2391" i="18"/>
  <c r="Q2391" i="18"/>
  <c r="R2390" i="18"/>
  <c r="S2390" i="18" s="1"/>
  <c r="Q2390" i="18"/>
  <c r="R2389" i="18"/>
  <c r="S2389" i="18"/>
  <c r="Q2389" i="18"/>
  <c r="R2388" i="18"/>
  <c r="S2388" i="18" s="1"/>
  <c r="Q2388" i="18"/>
  <c r="R2387" i="18"/>
  <c r="S2387" i="18" s="1"/>
  <c r="Q2387" i="18"/>
  <c r="R2386" i="18"/>
  <c r="S2386" i="18"/>
  <c r="Q2386" i="18"/>
  <c r="R2385" i="18"/>
  <c r="S2385" i="18"/>
  <c r="Q2385" i="18"/>
  <c r="R2384" i="18"/>
  <c r="S2384" i="18" s="1"/>
  <c r="Q2384" i="18"/>
  <c r="R2383" i="18"/>
  <c r="S2383" i="18"/>
  <c r="Q2383" i="18"/>
  <c r="R2382" i="18"/>
  <c r="S2382" i="18" s="1"/>
  <c r="Q2382" i="18"/>
  <c r="R2381" i="18"/>
  <c r="S2381" i="18"/>
  <c r="Q2381" i="18"/>
  <c r="R2380" i="18"/>
  <c r="S2380" i="18" s="1"/>
  <c r="Q2380" i="18"/>
  <c r="R2379" i="18"/>
  <c r="S2379" i="18" s="1"/>
  <c r="Q2379" i="18"/>
  <c r="R2378" i="18"/>
  <c r="S2378" i="18"/>
  <c r="Q2378" i="18"/>
  <c r="R2377" i="18"/>
  <c r="S2377" i="18"/>
  <c r="Q2377" i="18"/>
  <c r="R2376" i="18"/>
  <c r="S2376" i="18"/>
  <c r="Q2376" i="18"/>
  <c r="R2375" i="18"/>
  <c r="S2375" i="18" s="1"/>
  <c r="Q2375" i="18"/>
  <c r="R2374" i="18"/>
  <c r="S2374" i="18"/>
  <c r="Q2374" i="18"/>
  <c r="R2373" i="18"/>
  <c r="S2373" i="18" s="1"/>
  <c r="Q2373" i="18"/>
  <c r="R2372" i="18"/>
  <c r="S2372" i="18" s="1"/>
  <c r="Q2372" i="18"/>
  <c r="R2371" i="18"/>
  <c r="S2371" i="18" s="1"/>
  <c r="Q2371" i="18"/>
  <c r="R2370" i="18"/>
  <c r="S2370" i="18" s="1"/>
  <c r="Q2370" i="18"/>
  <c r="R2369" i="18"/>
  <c r="S2369" i="18"/>
  <c r="Q2369" i="18"/>
  <c r="R2368" i="18"/>
  <c r="S2368" i="18" s="1"/>
  <c r="Q2368" i="18"/>
  <c r="R2367" i="18"/>
  <c r="S2367" i="18"/>
  <c r="Q2367" i="18"/>
  <c r="R2366" i="18"/>
  <c r="S2366" i="18" s="1"/>
  <c r="Q2366" i="18"/>
  <c r="R2365" i="18"/>
  <c r="S2365" i="18"/>
  <c r="Q2365" i="18"/>
  <c r="R2364" i="18"/>
  <c r="S2364" i="18" s="1"/>
  <c r="Q2364" i="18"/>
  <c r="R2363" i="18"/>
  <c r="S2363" i="18" s="1"/>
  <c r="Q2363" i="18"/>
  <c r="R2362" i="18"/>
  <c r="S2362" i="18"/>
  <c r="Q2362" i="18"/>
  <c r="R2361" i="18"/>
  <c r="S2361" i="18"/>
  <c r="Q2361" i="18"/>
  <c r="R2360" i="18"/>
  <c r="S2360" i="18"/>
  <c r="Q2360" i="18"/>
  <c r="R2359" i="18"/>
  <c r="S2359" i="18" s="1"/>
  <c r="Q2359" i="18"/>
  <c r="R2358" i="18"/>
  <c r="S2358" i="18" s="1"/>
  <c r="Q2358" i="18"/>
  <c r="R2357" i="18"/>
  <c r="S2357" i="18"/>
  <c r="Q2357" i="18"/>
  <c r="R2356" i="18"/>
  <c r="S2356" i="18" s="1"/>
  <c r="Q2356" i="18"/>
  <c r="R2355" i="18"/>
  <c r="S2355" i="18" s="1"/>
  <c r="Q2355" i="18"/>
  <c r="R2354" i="18"/>
  <c r="S2354" i="18"/>
  <c r="Q2354" i="18"/>
  <c r="R2353" i="18"/>
  <c r="S2353" i="18"/>
  <c r="Q2353" i="18"/>
  <c r="R2352" i="18"/>
  <c r="S2352" i="18" s="1"/>
  <c r="Q2352" i="18"/>
  <c r="R2351" i="18"/>
  <c r="S2351" i="18" s="1"/>
  <c r="Q2351" i="18"/>
  <c r="R2350" i="18"/>
  <c r="S2350" i="18"/>
  <c r="Q2350" i="18"/>
  <c r="R2349" i="18"/>
  <c r="S2349" i="18" s="1"/>
  <c r="Q2349" i="18"/>
  <c r="R2348" i="18"/>
  <c r="S2348" i="18" s="1"/>
  <c r="Q2348" i="18"/>
  <c r="R2347" i="18"/>
  <c r="S2347" i="18" s="1"/>
  <c r="Q2347" i="18"/>
  <c r="R2346" i="18"/>
  <c r="S2346" i="18" s="1"/>
  <c r="Q2346" i="18"/>
  <c r="R2345" i="18"/>
  <c r="S2345" i="18"/>
  <c r="Q2345" i="18"/>
  <c r="R2344" i="18"/>
  <c r="S2344" i="18" s="1"/>
  <c r="Q2344" i="18"/>
  <c r="R2343" i="18"/>
  <c r="S2343" i="18"/>
  <c r="Q2343" i="18"/>
  <c r="R2342" i="18"/>
  <c r="S2342" i="18"/>
  <c r="Q2342" i="18"/>
  <c r="R2341" i="18"/>
  <c r="S2341" i="18"/>
  <c r="Q2341" i="18"/>
  <c r="R2340" i="18"/>
  <c r="S2340" i="18" s="1"/>
  <c r="Q2340" i="18"/>
  <c r="R2339" i="18"/>
  <c r="S2339" i="18"/>
  <c r="Q2339" i="18"/>
  <c r="R2338" i="18"/>
  <c r="S2338" i="18"/>
  <c r="Q2338" i="18"/>
  <c r="R2337" i="18"/>
  <c r="S2337" i="18"/>
  <c r="Q2337" i="18"/>
  <c r="R2336" i="18"/>
  <c r="S2336" i="18"/>
  <c r="Q2336" i="18"/>
  <c r="R2335" i="18"/>
  <c r="S2335" i="18" s="1"/>
  <c r="Q2335" i="18"/>
  <c r="R2334" i="18"/>
  <c r="S2334" i="18" s="1"/>
  <c r="Q2334" i="18"/>
  <c r="R2333" i="18"/>
  <c r="S2333" i="18" s="1"/>
  <c r="Q2333" i="18"/>
  <c r="R2332" i="18"/>
  <c r="S2332" i="18" s="1"/>
  <c r="Q2332" i="18"/>
  <c r="R2331" i="18"/>
  <c r="S2331" i="18" s="1"/>
  <c r="Q2331" i="18"/>
  <c r="R2330" i="18"/>
  <c r="S2330" i="18"/>
  <c r="Q2330" i="18"/>
  <c r="R2329" i="18"/>
  <c r="S2329" i="18"/>
  <c r="Q2329" i="18"/>
  <c r="R2328" i="18"/>
  <c r="S2328" i="18"/>
  <c r="Q2328" i="18"/>
  <c r="R2327" i="18"/>
  <c r="S2327" i="18" s="1"/>
  <c r="Q2327" i="18"/>
  <c r="R2326" i="18"/>
  <c r="S2326" i="18" s="1"/>
  <c r="Q2326" i="18"/>
  <c r="R2325" i="18"/>
  <c r="S2325" i="18"/>
  <c r="Q2325" i="18"/>
  <c r="R2324" i="18"/>
  <c r="S2324" i="18" s="1"/>
  <c r="Q2324" i="18"/>
  <c r="R2323" i="18"/>
  <c r="S2323" i="18" s="1"/>
  <c r="Q2323" i="18"/>
  <c r="R2322" i="18"/>
  <c r="S2322" i="18"/>
  <c r="Q2322" i="18"/>
  <c r="R2321" i="18"/>
  <c r="S2321" i="18"/>
  <c r="Q2321" i="18"/>
  <c r="R2320" i="18"/>
  <c r="S2320" i="18" s="1"/>
  <c r="Q2320" i="18"/>
  <c r="R2319" i="18"/>
  <c r="S2319" i="18"/>
  <c r="Q2319" i="18"/>
  <c r="R2318" i="18"/>
  <c r="S2318" i="18"/>
  <c r="Q2318" i="18"/>
  <c r="R2317" i="18"/>
  <c r="S2317" i="18"/>
  <c r="Q2317" i="18"/>
  <c r="R2316" i="18"/>
  <c r="S2316" i="18" s="1"/>
  <c r="Q2316" i="18"/>
  <c r="R2315" i="18"/>
  <c r="S2315" i="18"/>
  <c r="Q2315" i="18"/>
  <c r="R2314" i="18"/>
  <c r="S2314" i="18"/>
  <c r="Q2314" i="18"/>
  <c r="R2313" i="18"/>
  <c r="S2313" i="18"/>
  <c r="Q2313" i="18"/>
  <c r="R2312" i="18"/>
  <c r="S2312" i="18" s="1"/>
  <c r="Q2312" i="18"/>
  <c r="R2311" i="18"/>
  <c r="S2311" i="18" s="1"/>
  <c r="Q2311" i="18"/>
  <c r="R2310" i="18"/>
  <c r="S2310" i="18" s="1"/>
  <c r="Q2310" i="18"/>
  <c r="R2309" i="18"/>
  <c r="S2309" i="18" s="1"/>
  <c r="Q2309" i="18"/>
  <c r="R2308" i="18"/>
  <c r="S2308" i="18" s="1"/>
  <c r="Q2308" i="18"/>
  <c r="R2307" i="18"/>
  <c r="S2307" i="18" s="1"/>
  <c r="Q2307" i="18"/>
  <c r="R2306" i="18"/>
  <c r="S2306" i="18" s="1"/>
  <c r="Q2306" i="18"/>
  <c r="R2305" i="18"/>
  <c r="S2305" i="18"/>
  <c r="Q2305" i="18"/>
  <c r="R2304" i="18"/>
  <c r="S2304" i="18" s="1"/>
  <c r="Q2304" i="18"/>
  <c r="R2303" i="18"/>
  <c r="S2303" i="18"/>
  <c r="Q2303" i="18"/>
  <c r="R2302" i="18"/>
  <c r="S2302" i="18" s="1"/>
  <c r="Q2302" i="18"/>
  <c r="R2301" i="18"/>
  <c r="S2301" i="18" s="1"/>
  <c r="Q2301" i="18"/>
  <c r="R2300" i="18"/>
  <c r="S2300" i="18" s="1"/>
  <c r="Q2300" i="18"/>
  <c r="R2299" i="18"/>
  <c r="S2299" i="18" s="1"/>
  <c r="Q2299" i="18"/>
  <c r="R2298" i="18"/>
  <c r="S2298" i="18"/>
  <c r="Q2298" i="18"/>
  <c r="R2297" i="18"/>
  <c r="S2297" i="18"/>
  <c r="Q2297" i="18"/>
  <c r="R2296" i="18"/>
  <c r="S2296" i="18"/>
  <c r="Q2296" i="18"/>
  <c r="R2295" i="18"/>
  <c r="S2295" i="18" s="1"/>
  <c r="Q2295" i="18"/>
  <c r="R2294" i="18"/>
  <c r="S2294" i="18" s="1"/>
  <c r="Q2294" i="18"/>
  <c r="R2293" i="18"/>
  <c r="S2293" i="18"/>
  <c r="Q2293" i="18"/>
  <c r="R2292" i="18"/>
  <c r="S2292" i="18" s="1"/>
  <c r="Q2292" i="18"/>
  <c r="R2291" i="18"/>
  <c r="S2291" i="18" s="1"/>
  <c r="Q2291" i="18"/>
  <c r="R2290" i="18"/>
  <c r="S2290" i="18"/>
  <c r="Q2290" i="18"/>
  <c r="R2289" i="18"/>
  <c r="S2289" i="18"/>
  <c r="Q2289" i="18"/>
  <c r="R2288" i="18"/>
  <c r="S2288" i="18"/>
  <c r="Q2288" i="18"/>
  <c r="R2287" i="18"/>
  <c r="S2287" i="18" s="1"/>
  <c r="Q2287" i="18"/>
  <c r="R2286" i="18"/>
  <c r="S2286" i="18"/>
  <c r="Q2286" i="18"/>
  <c r="R2285" i="18"/>
  <c r="S2285" i="18" s="1"/>
  <c r="Q2285" i="18"/>
  <c r="R2284" i="18"/>
  <c r="S2284" i="18" s="1"/>
  <c r="Q2284" i="18"/>
  <c r="R2283" i="18"/>
  <c r="S2283" i="18" s="1"/>
  <c r="Q2283" i="18"/>
  <c r="R2282" i="18"/>
  <c r="S2282" i="18" s="1"/>
  <c r="Q2282" i="18"/>
  <c r="R2281" i="18"/>
  <c r="S2281" i="18"/>
  <c r="Q2281" i="18"/>
  <c r="R2280" i="18"/>
  <c r="S2280" i="18" s="1"/>
  <c r="Q2280" i="18"/>
  <c r="R2279" i="18"/>
  <c r="S2279" i="18"/>
  <c r="Q2279" i="18"/>
  <c r="R2278" i="18"/>
  <c r="S2278" i="18"/>
  <c r="Q2278" i="18"/>
  <c r="R2277" i="18"/>
  <c r="S2277" i="18"/>
  <c r="Q2277" i="18"/>
  <c r="R2276" i="18"/>
  <c r="S2276" i="18" s="1"/>
  <c r="Q2276" i="18"/>
  <c r="R2275" i="18"/>
  <c r="S2275" i="18"/>
  <c r="Q2275" i="18"/>
  <c r="R2274" i="18"/>
  <c r="S2274" i="18"/>
  <c r="Q2274" i="18"/>
  <c r="R2273" i="18"/>
  <c r="S2273" i="18"/>
  <c r="Q2273" i="18"/>
  <c r="R2272" i="18"/>
  <c r="S2272" i="18" s="1"/>
  <c r="Q2272" i="18"/>
  <c r="R2271" i="18"/>
  <c r="S2271" i="18" s="1"/>
  <c r="Q2271" i="18"/>
  <c r="R2270" i="18"/>
  <c r="S2270" i="18" s="1"/>
  <c r="Q2270" i="18"/>
  <c r="R2269" i="18"/>
  <c r="S2269" i="18"/>
  <c r="Q2269" i="18"/>
  <c r="R2268" i="18"/>
  <c r="S2268" i="18" s="1"/>
  <c r="Q2268" i="18"/>
  <c r="R2267" i="18"/>
  <c r="S2267" i="18" s="1"/>
  <c r="Q2267" i="18"/>
  <c r="R2266" i="18"/>
  <c r="S2266" i="18" s="1"/>
  <c r="Q2266" i="18"/>
  <c r="R2265" i="18"/>
  <c r="S2265" i="18"/>
  <c r="Q2265" i="18"/>
  <c r="R2264" i="18"/>
  <c r="S2264" i="18"/>
  <c r="Q2264" i="18"/>
  <c r="R2263" i="18"/>
  <c r="S2263" i="18"/>
  <c r="Q2263" i="18"/>
  <c r="R2262" i="18"/>
  <c r="S2262" i="18" s="1"/>
  <c r="Q2262" i="18"/>
  <c r="R2261" i="18"/>
  <c r="S2261" i="18"/>
  <c r="Q2261" i="18"/>
  <c r="R2260" i="18"/>
  <c r="S2260" i="18" s="1"/>
  <c r="Q2260" i="18"/>
  <c r="R2259" i="18"/>
  <c r="S2259" i="18" s="1"/>
  <c r="Q2259" i="18"/>
  <c r="R2258" i="18"/>
  <c r="S2258" i="18"/>
  <c r="Q2258" i="18"/>
  <c r="R2257" i="18"/>
  <c r="S2257" i="18"/>
  <c r="Q2257" i="18"/>
  <c r="R2256" i="18"/>
  <c r="S2256" i="18" s="1"/>
  <c r="Q2256" i="18"/>
  <c r="R2255" i="18"/>
  <c r="S2255" i="18"/>
  <c r="Q2255" i="18"/>
  <c r="R2254" i="18"/>
  <c r="S2254" i="18" s="1"/>
  <c r="Q2254" i="18"/>
  <c r="R2253" i="18"/>
  <c r="S2253" i="18"/>
  <c r="Q2253" i="18"/>
  <c r="R2252" i="18"/>
  <c r="S2252" i="18" s="1"/>
  <c r="Q2252" i="18"/>
  <c r="R2251" i="18"/>
  <c r="S2251" i="18" s="1"/>
  <c r="Q2251" i="18"/>
  <c r="R2250" i="18"/>
  <c r="S2250" i="18"/>
  <c r="Q2250" i="18"/>
  <c r="R2249" i="18"/>
  <c r="S2249" i="18"/>
  <c r="Q2249" i="18"/>
  <c r="R2248" i="18"/>
  <c r="S2248" i="18"/>
  <c r="Q2248" i="18"/>
  <c r="R2247" i="18"/>
  <c r="S2247" i="18" s="1"/>
  <c r="Q2247" i="18"/>
  <c r="R2246" i="18"/>
  <c r="S2246" i="18"/>
  <c r="Q2246" i="18"/>
  <c r="R2245" i="18"/>
  <c r="S2245" i="18" s="1"/>
  <c r="Q2245" i="18"/>
  <c r="R2244" i="18"/>
  <c r="S2244" i="18" s="1"/>
  <c r="Q2244" i="18"/>
  <c r="R2243" i="18"/>
  <c r="S2243" i="18" s="1"/>
  <c r="Q2243" i="18"/>
  <c r="R2242" i="18"/>
  <c r="S2242" i="18" s="1"/>
  <c r="Q2242" i="18"/>
  <c r="R2241" i="18"/>
  <c r="S2241" i="18"/>
  <c r="Q2241" i="18"/>
  <c r="R2240" i="18"/>
  <c r="S2240" i="18" s="1"/>
  <c r="Q2240" i="18"/>
  <c r="R2239" i="18"/>
  <c r="S2239" i="18"/>
  <c r="Q2239" i="18"/>
  <c r="R2238" i="18"/>
  <c r="S2238" i="18" s="1"/>
  <c r="Q2238" i="18"/>
  <c r="R2237" i="18"/>
  <c r="S2237" i="18"/>
  <c r="Q2237" i="18"/>
  <c r="R2236" i="18"/>
  <c r="S2236" i="18" s="1"/>
  <c r="Q2236" i="18"/>
  <c r="R2235" i="18"/>
  <c r="S2235" i="18" s="1"/>
  <c r="Q2235" i="18"/>
  <c r="R2234" i="18"/>
  <c r="S2234" i="18"/>
  <c r="Q2234" i="18"/>
  <c r="R2233" i="18"/>
  <c r="S2233" i="18"/>
  <c r="Q2233" i="18"/>
  <c r="R2232" i="18"/>
  <c r="S2232" i="18"/>
  <c r="Q2232" i="18"/>
  <c r="R2231" i="18"/>
  <c r="S2231" i="18" s="1"/>
  <c r="Q2231" i="18"/>
  <c r="R2230" i="18"/>
  <c r="S2230" i="18" s="1"/>
  <c r="Q2230" i="18"/>
  <c r="R2229" i="18"/>
  <c r="S2229" i="18" s="1"/>
  <c r="Q2229" i="18"/>
  <c r="R2228" i="18"/>
  <c r="S2228" i="18" s="1"/>
  <c r="Q2228" i="18"/>
  <c r="R2227" i="18"/>
  <c r="S2227" i="18" s="1"/>
  <c r="Q2227" i="18"/>
  <c r="R2226" i="18"/>
  <c r="S2226" i="18"/>
  <c r="Q2226" i="18"/>
  <c r="R2225" i="18"/>
  <c r="S2225" i="18"/>
  <c r="Q2225" i="18"/>
  <c r="R2224" i="18"/>
  <c r="S2224" i="18"/>
  <c r="Q2224" i="18"/>
  <c r="R2223" i="18"/>
  <c r="S2223" i="18" s="1"/>
  <c r="Q2223" i="18"/>
  <c r="R2222" i="18"/>
  <c r="S2222" i="18"/>
  <c r="Q2222" i="18"/>
  <c r="R2221" i="18"/>
  <c r="S2221" i="18" s="1"/>
  <c r="Q2221" i="18"/>
  <c r="R2220" i="18"/>
  <c r="S2220" i="18" s="1"/>
  <c r="Q2220" i="18"/>
  <c r="R2219" i="18"/>
  <c r="S2219" i="18"/>
  <c r="Q2219" i="18"/>
  <c r="R2218" i="18"/>
  <c r="S2218" i="18" s="1"/>
  <c r="Q2218" i="18"/>
  <c r="R2217" i="18"/>
  <c r="S2217" i="18"/>
  <c r="Q2217" i="18"/>
  <c r="R2216" i="18"/>
  <c r="S2216" i="18" s="1"/>
  <c r="Q2216" i="18"/>
  <c r="R2215" i="18"/>
  <c r="S2215" i="18" s="1"/>
  <c r="Q2215" i="18"/>
  <c r="R2214" i="18"/>
  <c r="S2214" i="18"/>
  <c r="Q2214" i="18"/>
  <c r="R2213" i="18"/>
  <c r="S2213" i="18"/>
  <c r="Q2213" i="18"/>
  <c r="R2212" i="18"/>
  <c r="S2212" i="18" s="1"/>
  <c r="Q2212" i="18"/>
  <c r="R2211" i="18"/>
  <c r="S2211" i="18"/>
  <c r="Q2211" i="18"/>
  <c r="R2210" i="18"/>
  <c r="S2210" i="18"/>
  <c r="Q2210" i="18"/>
  <c r="R2209" i="18"/>
  <c r="S2209" i="18"/>
  <c r="Q2209" i="18"/>
  <c r="R2208" i="18"/>
  <c r="S2208" i="18"/>
  <c r="Q2208" i="18"/>
  <c r="R2207" i="18"/>
  <c r="S2207" i="18" s="1"/>
  <c r="Q2207" i="18"/>
  <c r="R2206" i="18"/>
  <c r="S2206" i="18" s="1"/>
  <c r="Q2206" i="18"/>
  <c r="R2205" i="18"/>
  <c r="S2205" i="18"/>
  <c r="Q2205" i="18"/>
  <c r="R2204" i="18"/>
  <c r="S2204" i="18" s="1"/>
  <c r="Q2204" i="18"/>
  <c r="R2203" i="18"/>
  <c r="S2203" i="18" s="1"/>
  <c r="Q2203" i="18"/>
  <c r="R2202" i="18"/>
  <c r="S2202" i="18" s="1"/>
  <c r="Q2202" i="18"/>
  <c r="R2201" i="18"/>
  <c r="S2201" i="18"/>
  <c r="Q2201" i="18"/>
  <c r="R2200" i="18"/>
  <c r="S2200" i="18"/>
  <c r="Q2200" i="18"/>
  <c r="R2199" i="18"/>
  <c r="S2199" i="18"/>
  <c r="Q2199" i="18"/>
  <c r="R2198" i="18"/>
  <c r="S2198" i="18"/>
  <c r="Q2198" i="18"/>
  <c r="R2197" i="18"/>
  <c r="S2197" i="18"/>
  <c r="Q2197" i="18"/>
  <c r="R2196" i="18"/>
  <c r="S2196" i="18" s="1"/>
  <c r="Q2196" i="18"/>
  <c r="R2195" i="18"/>
  <c r="S2195" i="18"/>
  <c r="Q2195" i="18"/>
  <c r="R2194" i="18"/>
  <c r="S2194" i="18"/>
  <c r="Q2194" i="18"/>
  <c r="R2193" i="18"/>
  <c r="S2193" i="18"/>
  <c r="Q2193" i="18"/>
  <c r="R2192" i="18"/>
  <c r="S2192" i="18" s="1"/>
  <c r="Q2192" i="18"/>
  <c r="R2191" i="18"/>
  <c r="S2191" i="18"/>
  <c r="Q2191" i="18"/>
  <c r="R2190" i="18"/>
  <c r="S2190" i="18" s="1"/>
  <c r="Q2190" i="18"/>
  <c r="R2189" i="18"/>
  <c r="S2189" i="18"/>
  <c r="Q2189" i="18"/>
  <c r="R2188" i="18"/>
  <c r="S2188" i="18" s="1"/>
  <c r="Q2188" i="18"/>
  <c r="R2187" i="18"/>
  <c r="S2187" i="18" s="1"/>
  <c r="Q2187" i="18"/>
  <c r="R2186" i="18"/>
  <c r="S2186" i="18"/>
  <c r="Q2186" i="18"/>
  <c r="R2185" i="18"/>
  <c r="S2185" i="18"/>
  <c r="Q2185" i="18"/>
  <c r="R2184" i="18"/>
  <c r="S2184" i="18"/>
  <c r="Q2184" i="18"/>
  <c r="R2183" i="18"/>
  <c r="S2183" i="18"/>
  <c r="Q2183" i="18"/>
  <c r="R2182" i="18"/>
  <c r="S2182" i="18"/>
  <c r="Q2182" i="18"/>
  <c r="R2181" i="18"/>
  <c r="S2181" i="18" s="1"/>
  <c r="Q2181" i="18"/>
  <c r="R2180" i="18"/>
  <c r="S2180" i="18" s="1"/>
  <c r="Q2180" i="18"/>
  <c r="R2179" i="18"/>
  <c r="S2179" i="18" s="1"/>
  <c r="Q2179" i="18"/>
  <c r="R2178" i="18"/>
  <c r="S2178" i="18" s="1"/>
  <c r="Q2178" i="18"/>
  <c r="R2177" i="18"/>
  <c r="S2177" i="18"/>
  <c r="Q2177" i="18"/>
  <c r="R2176" i="18"/>
  <c r="S2176" i="18" s="1"/>
  <c r="Q2176" i="18"/>
  <c r="R2175" i="18"/>
  <c r="S2175" i="18"/>
  <c r="Q2175" i="18"/>
  <c r="R2174" i="18"/>
  <c r="S2174" i="18" s="1"/>
  <c r="Q2174" i="18"/>
  <c r="R2173" i="18"/>
  <c r="S2173" i="18"/>
  <c r="Q2173" i="18"/>
  <c r="R2172" i="18"/>
  <c r="S2172" i="18" s="1"/>
  <c r="Q2172" i="18"/>
  <c r="R2171" i="18"/>
  <c r="S2171" i="18" s="1"/>
  <c r="Q2171" i="18"/>
  <c r="R2170" i="18"/>
  <c r="S2170" i="18"/>
  <c r="Q2170" i="18"/>
  <c r="R2169" i="18"/>
  <c r="S2169" i="18"/>
  <c r="Q2169" i="18"/>
  <c r="R2168" i="18"/>
  <c r="S2168" i="18"/>
  <c r="Q2168" i="18"/>
  <c r="R2167" i="18"/>
  <c r="S2167" i="18" s="1"/>
  <c r="Q2167" i="18"/>
  <c r="R2166" i="18"/>
  <c r="S2166" i="18" s="1"/>
  <c r="Q2166" i="18"/>
  <c r="R2165" i="18"/>
  <c r="S2165" i="18"/>
  <c r="Q2165" i="18"/>
  <c r="R2164" i="18"/>
  <c r="S2164" i="18" s="1"/>
  <c r="Q2164" i="18"/>
  <c r="R2163" i="18"/>
  <c r="S2163" i="18" s="1"/>
  <c r="Q2163" i="18"/>
  <c r="R2162" i="18"/>
  <c r="S2162" i="18"/>
  <c r="Q2162" i="18"/>
  <c r="R2161" i="18"/>
  <c r="S2161" i="18"/>
  <c r="Q2161" i="18"/>
  <c r="R2160" i="18"/>
  <c r="S2160" i="18"/>
  <c r="Q2160" i="18"/>
  <c r="R2159" i="18"/>
  <c r="S2159" i="18" s="1"/>
  <c r="Q2159" i="18"/>
  <c r="R2158" i="18"/>
  <c r="S2158" i="18"/>
  <c r="Q2158" i="18"/>
  <c r="R2157" i="18"/>
  <c r="S2157" i="18"/>
  <c r="Q2157" i="18"/>
  <c r="R2156" i="18"/>
  <c r="S2156" i="18" s="1"/>
  <c r="Q2156" i="18"/>
  <c r="R2155" i="18"/>
  <c r="S2155" i="18"/>
  <c r="Q2155" i="18"/>
  <c r="R2154" i="18"/>
  <c r="S2154" i="18"/>
  <c r="Q2154" i="18"/>
  <c r="R2153" i="18"/>
  <c r="S2153" i="18"/>
  <c r="Q2153" i="18"/>
  <c r="R2152" i="18"/>
  <c r="S2152" i="18"/>
  <c r="Q2152" i="18"/>
  <c r="R2151" i="18"/>
  <c r="S2151" i="18" s="1"/>
  <c r="Q2151" i="18"/>
  <c r="R2150" i="18"/>
  <c r="S2150" i="18"/>
  <c r="Q2150" i="18"/>
  <c r="R2149" i="18"/>
  <c r="S2149" i="18" s="1"/>
  <c r="Q2149" i="18"/>
  <c r="R2148" i="18"/>
  <c r="S2148" i="18" s="1"/>
  <c r="Q2148" i="18"/>
  <c r="R2147" i="18"/>
  <c r="S2147" i="18"/>
  <c r="Q2147" i="18"/>
  <c r="R2146" i="18"/>
  <c r="S2146" i="18" s="1"/>
  <c r="Q2146" i="18"/>
  <c r="R2145" i="18"/>
  <c r="S2145" i="18"/>
  <c r="Q2145" i="18"/>
  <c r="R2144" i="18"/>
  <c r="S2144" i="18"/>
  <c r="Q2144" i="18"/>
  <c r="R2143" i="18"/>
  <c r="S2143" i="18"/>
  <c r="Q2143" i="18"/>
  <c r="R2142" i="18"/>
  <c r="S2142" i="18" s="1"/>
  <c r="Q2142" i="18"/>
  <c r="R2141" i="18"/>
  <c r="S2141" i="18"/>
  <c r="Q2141" i="18"/>
  <c r="R2140" i="18"/>
  <c r="S2140" i="18" s="1"/>
  <c r="Q2140" i="18"/>
  <c r="R2139" i="18"/>
  <c r="S2139" i="18" s="1"/>
  <c r="Q2139" i="18"/>
  <c r="R2138" i="18"/>
  <c r="S2138" i="18" s="1"/>
  <c r="Q2138" i="18"/>
  <c r="R2137" i="18"/>
  <c r="S2137" i="18"/>
  <c r="Q2137" i="18"/>
  <c r="R2136" i="18"/>
  <c r="S2136" i="18"/>
  <c r="Q2136" i="18"/>
  <c r="R2135" i="18"/>
  <c r="S2135" i="18"/>
  <c r="Q2135" i="18"/>
  <c r="R2134" i="18"/>
  <c r="S2134" i="18" s="1"/>
  <c r="Q2134" i="18"/>
  <c r="R2133" i="18"/>
  <c r="S2133" i="18"/>
  <c r="Q2133" i="18"/>
  <c r="R2132" i="18"/>
  <c r="S2132" i="18" s="1"/>
  <c r="Q2132" i="18"/>
  <c r="R2131" i="18"/>
  <c r="S2131" i="18" s="1"/>
  <c r="Q2131" i="18"/>
  <c r="R2130" i="18"/>
  <c r="S2130" i="18"/>
  <c r="Q2130" i="18"/>
  <c r="R2129" i="18"/>
  <c r="S2129" i="18" s="1"/>
  <c r="Q2129" i="18"/>
  <c r="R2128" i="18"/>
  <c r="S2128" i="18" s="1"/>
  <c r="Q2128" i="18"/>
  <c r="R2127" i="18"/>
  <c r="S2127" i="18"/>
  <c r="Q2127" i="18"/>
  <c r="R2126" i="18"/>
  <c r="S2126" i="18" s="1"/>
  <c r="Q2126" i="18"/>
  <c r="R2125" i="18"/>
  <c r="S2125" i="18"/>
  <c r="Q2125" i="18"/>
  <c r="R2124" i="18"/>
  <c r="S2124" i="18" s="1"/>
  <c r="Q2124" i="18"/>
  <c r="R2123" i="18"/>
  <c r="S2123" i="18" s="1"/>
  <c r="Q2123" i="18"/>
  <c r="R2122" i="18"/>
  <c r="S2122" i="18" s="1"/>
  <c r="Q2122" i="18"/>
  <c r="R2121" i="18"/>
  <c r="S2121" i="18"/>
  <c r="Q2121" i="18"/>
  <c r="R2120" i="18"/>
  <c r="S2120" i="18" s="1"/>
  <c r="Q2120" i="18"/>
  <c r="R2119" i="18"/>
  <c r="S2119" i="18" s="1"/>
  <c r="Q2119" i="18"/>
  <c r="R2118" i="18"/>
  <c r="S2118" i="18"/>
  <c r="Q2118" i="18"/>
  <c r="R2117" i="18"/>
  <c r="S2117" i="18"/>
  <c r="Q2117" i="18"/>
  <c r="R2116" i="18"/>
  <c r="S2116" i="18"/>
  <c r="Q2116" i="18"/>
  <c r="R2115" i="18"/>
  <c r="S2115" i="18"/>
  <c r="Q2115" i="18"/>
  <c r="R2114" i="18"/>
  <c r="S2114" i="18" s="1"/>
  <c r="Q2114" i="18"/>
  <c r="R2113" i="18"/>
  <c r="S2113" i="18" s="1"/>
  <c r="Q2113" i="18"/>
  <c r="R2112" i="18"/>
  <c r="S2112" i="18" s="1"/>
  <c r="Q2112" i="18"/>
  <c r="R2111" i="18"/>
  <c r="S2111" i="18" s="1"/>
  <c r="Q2111" i="18"/>
  <c r="R2110" i="18"/>
  <c r="S2110" i="18" s="1"/>
  <c r="Q2110" i="18"/>
  <c r="R2109" i="18"/>
  <c r="S2109" i="18"/>
  <c r="Q2109" i="18"/>
  <c r="R2108" i="18"/>
  <c r="S2108" i="18" s="1"/>
  <c r="Q2108" i="18"/>
  <c r="R2107" i="18"/>
  <c r="S2107" i="18"/>
  <c r="Q2107" i="18"/>
  <c r="R2106" i="18"/>
  <c r="S2106" i="18" s="1"/>
  <c r="Q2106" i="18"/>
  <c r="R2105" i="18"/>
  <c r="S2105" i="18"/>
  <c r="Q2105" i="18"/>
  <c r="R2104" i="18"/>
  <c r="S2104" i="18" s="1"/>
  <c r="Q2104" i="18"/>
  <c r="R2103" i="18"/>
  <c r="S2103" i="18" s="1"/>
  <c r="Q2103" i="18"/>
  <c r="R2102" i="18"/>
  <c r="S2102" i="18"/>
  <c r="Q2102" i="18"/>
  <c r="R2101" i="18"/>
  <c r="S2101" i="18"/>
  <c r="Q2101" i="18"/>
  <c r="R2100" i="18"/>
  <c r="S2100" i="18"/>
  <c r="Q2100" i="18"/>
  <c r="R2099" i="18"/>
  <c r="S2099" i="18" s="1"/>
  <c r="Q2099" i="18"/>
  <c r="R2098" i="18"/>
  <c r="S2098" i="18" s="1"/>
  <c r="Q2098" i="18"/>
  <c r="R2097" i="18"/>
  <c r="S2097" i="18" s="1"/>
  <c r="Q2097" i="18"/>
  <c r="R2096" i="18"/>
  <c r="S2096" i="18" s="1"/>
  <c r="Q2096" i="18"/>
  <c r="R2095" i="18"/>
  <c r="S2095" i="18"/>
  <c r="Q2095" i="18"/>
  <c r="R2094" i="18"/>
  <c r="S2094" i="18" s="1"/>
  <c r="Q2094" i="18"/>
  <c r="R2093" i="18"/>
  <c r="S2093" i="18"/>
  <c r="Q2093" i="18"/>
  <c r="R2092" i="18"/>
  <c r="S2092" i="18"/>
  <c r="Q2092" i="18"/>
  <c r="R2091" i="18"/>
  <c r="S2091" i="18"/>
  <c r="Q2091" i="18"/>
  <c r="R2090" i="18"/>
  <c r="S2090" i="18" s="1"/>
  <c r="Q2090" i="18"/>
  <c r="R2089" i="18"/>
  <c r="S2089" i="18" s="1"/>
  <c r="Q2089" i="18"/>
  <c r="R2088" i="18"/>
  <c r="S2088" i="18" s="1"/>
  <c r="Q2088" i="18"/>
  <c r="R2087" i="18"/>
  <c r="S2087" i="18" s="1"/>
  <c r="Q2087" i="18"/>
  <c r="R2086" i="18"/>
  <c r="S2086" i="18" s="1"/>
  <c r="Q2086" i="18"/>
  <c r="R2085" i="18"/>
  <c r="S2085" i="18"/>
  <c r="Q2085" i="18"/>
  <c r="R2084" i="18"/>
  <c r="S2084" i="18" s="1"/>
  <c r="Q2084" i="18"/>
  <c r="R2083" i="18"/>
  <c r="S2083" i="18" s="1"/>
  <c r="Q2083" i="18"/>
  <c r="R2082" i="18"/>
  <c r="S2082" i="18"/>
  <c r="Q2082" i="18"/>
  <c r="R2081" i="18"/>
  <c r="S2081" i="18" s="1"/>
  <c r="Q2081" i="18"/>
  <c r="R2080" i="18"/>
  <c r="S2080" i="18" s="1"/>
  <c r="Q2080" i="18"/>
  <c r="R2079" i="18"/>
  <c r="S2079" i="18"/>
  <c r="Q2079" i="18"/>
  <c r="R2078" i="18"/>
  <c r="S2078" i="18" s="1"/>
  <c r="Q2078" i="18"/>
  <c r="R2077" i="18"/>
  <c r="S2077" i="18"/>
  <c r="Q2077" i="18"/>
  <c r="R2076" i="18"/>
  <c r="S2076" i="18"/>
  <c r="Q2076" i="18"/>
  <c r="R2075" i="18"/>
  <c r="S2075" i="18"/>
  <c r="Q2075" i="18"/>
  <c r="R2074" i="18"/>
  <c r="S2074" i="18" s="1"/>
  <c r="Q2074" i="18"/>
  <c r="R2073" i="18"/>
  <c r="S2073" i="18"/>
  <c r="Q2073" i="18"/>
  <c r="R2072" i="18"/>
  <c r="S2072" i="18" s="1"/>
  <c r="Q2072" i="18"/>
  <c r="R2071" i="18"/>
  <c r="S2071" i="18" s="1"/>
  <c r="Q2071" i="18"/>
  <c r="R2070" i="18"/>
  <c r="S2070" i="18"/>
  <c r="Q2070" i="18"/>
  <c r="R2069" i="18"/>
  <c r="S2069" i="18"/>
  <c r="Q2069" i="18"/>
  <c r="R2068" i="18"/>
  <c r="S2068" i="18"/>
  <c r="Q2068" i="18"/>
  <c r="R2067" i="18"/>
  <c r="S2067" i="18"/>
  <c r="Q2067" i="18"/>
  <c r="R2066" i="18"/>
  <c r="S2066" i="18"/>
  <c r="Q2066" i="18"/>
  <c r="R2065" i="18"/>
  <c r="S2065" i="18" s="1"/>
  <c r="Q2065" i="18"/>
  <c r="R2064" i="18"/>
  <c r="S2064" i="18" s="1"/>
  <c r="Q2064" i="18"/>
  <c r="R2063" i="18"/>
  <c r="S2063" i="18"/>
  <c r="Q2063" i="18"/>
  <c r="R2062" i="18"/>
  <c r="S2062" i="18" s="1"/>
  <c r="Q2062" i="18"/>
  <c r="R2061" i="18"/>
  <c r="S2061" i="18"/>
  <c r="Q2061" i="18"/>
  <c r="R2060" i="18"/>
  <c r="S2060" i="18" s="1"/>
  <c r="Q2060" i="18"/>
  <c r="R2059" i="18"/>
  <c r="S2059" i="18" s="1"/>
  <c r="Q2059" i="18"/>
  <c r="R2058" i="18"/>
  <c r="S2058" i="18" s="1"/>
  <c r="Q2058" i="18"/>
  <c r="R2057" i="18"/>
  <c r="S2057" i="18"/>
  <c r="Q2057" i="18"/>
  <c r="R2056" i="18"/>
  <c r="S2056" i="18" s="1"/>
  <c r="Q2056" i="18"/>
  <c r="R2055" i="18"/>
  <c r="S2055" i="18" s="1"/>
  <c r="Q2055" i="18"/>
  <c r="R2054" i="18"/>
  <c r="S2054" i="18"/>
  <c r="Q2054" i="18"/>
  <c r="R2053" i="18"/>
  <c r="S2053" i="18"/>
  <c r="Q2053" i="18"/>
  <c r="R2052" i="18"/>
  <c r="S2052" i="18"/>
  <c r="Q2052" i="18"/>
  <c r="R2051" i="18"/>
  <c r="S2051" i="18"/>
  <c r="Q2051" i="18"/>
  <c r="R2050" i="18"/>
  <c r="S2050" i="18" s="1"/>
  <c r="Q2050" i="18"/>
  <c r="R2049" i="18"/>
  <c r="S2049" i="18" s="1"/>
  <c r="Q2049" i="18"/>
  <c r="R2048" i="18"/>
  <c r="S2048" i="18" s="1"/>
  <c r="Q2048" i="18"/>
  <c r="R2047" i="18"/>
  <c r="S2047" i="18"/>
  <c r="Q2047" i="18"/>
  <c r="R2046" i="18"/>
  <c r="S2046" i="18" s="1"/>
  <c r="Q2046" i="18"/>
  <c r="R2045" i="18"/>
  <c r="S2045" i="18"/>
  <c r="Q2045" i="18"/>
  <c r="R2044" i="18"/>
  <c r="S2044" i="18" s="1"/>
  <c r="Q2044" i="18"/>
  <c r="R2043" i="18"/>
  <c r="S2043" i="18"/>
  <c r="Q2043" i="18"/>
  <c r="R2042" i="18"/>
  <c r="S2042" i="18" s="1"/>
  <c r="Q2042" i="18"/>
  <c r="R2041" i="18"/>
  <c r="S2041" i="18"/>
  <c r="Q2041" i="18"/>
  <c r="R2040" i="18"/>
  <c r="S2040" i="18" s="1"/>
  <c r="Q2040" i="18"/>
  <c r="R2039" i="18"/>
  <c r="S2039" i="18" s="1"/>
  <c r="Q2039" i="18"/>
  <c r="R2038" i="18"/>
  <c r="S2038" i="18"/>
  <c r="Q2038" i="18"/>
  <c r="R2037" i="18"/>
  <c r="S2037" i="18"/>
  <c r="Q2037" i="18"/>
  <c r="R2036" i="18"/>
  <c r="S2036" i="18"/>
  <c r="Q2036" i="18"/>
  <c r="R2035" i="18"/>
  <c r="S2035" i="18" s="1"/>
  <c r="Q2035" i="18"/>
  <c r="R2034" i="18"/>
  <c r="S2034" i="18" s="1"/>
  <c r="Q2034" i="18"/>
  <c r="R2033" i="18"/>
  <c r="S2033" i="18" s="1"/>
  <c r="Q2033" i="18"/>
  <c r="R2032" i="18"/>
  <c r="S2032" i="18" s="1"/>
  <c r="Q2032" i="18"/>
  <c r="R2031" i="18"/>
  <c r="S2031" i="18"/>
  <c r="Q2031" i="18"/>
  <c r="R2030" i="18"/>
  <c r="S2030" i="18" s="1"/>
  <c r="Q2030" i="18"/>
  <c r="R2029" i="18"/>
  <c r="S2029" i="18"/>
  <c r="Q2029" i="18"/>
  <c r="R2028" i="18"/>
  <c r="S2028" i="18"/>
  <c r="Q2028" i="18"/>
  <c r="R2027" i="18"/>
  <c r="S2027" i="18"/>
  <c r="Q2027" i="18"/>
  <c r="R2026" i="18"/>
  <c r="S2026" i="18"/>
  <c r="Q2026" i="18"/>
  <c r="R2025" i="18"/>
  <c r="S2025" i="18" s="1"/>
  <c r="Q2025" i="18"/>
  <c r="R2024" i="18"/>
  <c r="S2024" i="18" s="1"/>
  <c r="Q2024" i="18"/>
  <c r="R2023" i="18"/>
  <c r="S2023" i="18"/>
  <c r="Q2023" i="18"/>
  <c r="R2022" i="18"/>
  <c r="S2022" i="18" s="1"/>
  <c r="Q2022" i="18"/>
  <c r="R2021" i="18"/>
  <c r="S2021" i="18"/>
  <c r="Q2021" i="18"/>
  <c r="R2020" i="18"/>
  <c r="S2020" i="18" s="1"/>
  <c r="Q2020" i="18"/>
  <c r="R2019" i="18"/>
  <c r="S2019" i="18" s="1"/>
  <c r="Q2019" i="18"/>
  <c r="R2018" i="18"/>
  <c r="S2018" i="18"/>
  <c r="Q2018" i="18"/>
  <c r="R2017" i="18"/>
  <c r="S2017" i="18" s="1"/>
  <c r="Q2017" i="18"/>
  <c r="R2016" i="18"/>
  <c r="S2016" i="18" s="1"/>
  <c r="Q2016" i="18"/>
  <c r="R2015" i="18"/>
  <c r="S2015" i="18"/>
  <c r="Q2015" i="18"/>
  <c r="R2014" i="18"/>
  <c r="S2014" i="18" s="1"/>
  <c r="Q2014" i="18"/>
  <c r="R2013" i="18"/>
  <c r="S2013" i="18"/>
  <c r="Q2013" i="18"/>
  <c r="R2012" i="18"/>
  <c r="S2012" i="18" s="1"/>
  <c r="Q2012" i="18"/>
  <c r="R2011" i="18"/>
  <c r="S2011" i="18"/>
  <c r="Q2011" i="18"/>
  <c r="R2010" i="18"/>
  <c r="S2010" i="18" s="1"/>
  <c r="Q2010" i="18"/>
  <c r="R2009" i="18"/>
  <c r="S2009" i="18" s="1"/>
  <c r="Q2009" i="18"/>
  <c r="R2008" i="18"/>
  <c r="S2008" i="18" s="1"/>
  <c r="Q2008" i="18"/>
  <c r="R2007" i="18"/>
  <c r="S2007" i="18" s="1"/>
  <c r="Q2007" i="18"/>
  <c r="R2006" i="18"/>
  <c r="S2006" i="18"/>
  <c r="Q2006" i="18"/>
  <c r="R2005" i="18"/>
  <c r="S2005" i="18"/>
  <c r="Q2005" i="18"/>
  <c r="R2004" i="18"/>
  <c r="S2004" i="18"/>
  <c r="Q2004" i="18"/>
  <c r="R2003" i="18"/>
  <c r="S2003" i="18" s="1"/>
  <c r="Q2003" i="18"/>
  <c r="R2002" i="18"/>
  <c r="S2002" i="18"/>
  <c r="Q2002" i="18"/>
  <c r="R2001" i="18"/>
  <c r="S2001" i="18" s="1"/>
  <c r="Q2001" i="18"/>
  <c r="R2000" i="18"/>
  <c r="S2000" i="18" s="1"/>
  <c r="Q2000" i="18"/>
  <c r="R1999" i="18"/>
  <c r="S1999" i="18"/>
  <c r="Q1999" i="18"/>
  <c r="R1998" i="18"/>
  <c r="S1998" i="18" s="1"/>
  <c r="Q1998" i="18"/>
  <c r="R1997" i="18"/>
  <c r="S1997" i="18"/>
  <c r="Q1997" i="18"/>
  <c r="R1996" i="18"/>
  <c r="S1996" i="18" s="1"/>
  <c r="Q1996" i="18"/>
  <c r="R1995" i="18"/>
  <c r="S1995" i="18" s="1"/>
  <c r="Q1995" i="18"/>
  <c r="R1994" i="18"/>
  <c r="S1994" i="18" s="1"/>
  <c r="Q1994" i="18"/>
  <c r="R1993" i="18"/>
  <c r="S1993" i="18"/>
  <c r="Q1993" i="18"/>
  <c r="R1992" i="18"/>
  <c r="S1992" i="18" s="1"/>
  <c r="Q1992" i="18"/>
  <c r="R1991" i="18"/>
  <c r="S1991" i="18" s="1"/>
  <c r="Q1991" i="18"/>
  <c r="R1990" i="18"/>
  <c r="S1990" i="18"/>
  <c r="Q1990" i="18"/>
  <c r="R1989" i="18"/>
  <c r="S1989" i="18"/>
  <c r="Q1989" i="18"/>
  <c r="R1988" i="18"/>
  <c r="S1988" i="18"/>
  <c r="Q1988" i="18"/>
  <c r="R1987" i="18"/>
  <c r="S1987" i="18"/>
  <c r="Q1987" i="18"/>
  <c r="R1986" i="18"/>
  <c r="S1986" i="18" s="1"/>
  <c r="Q1986" i="18"/>
  <c r="R1985" i="18"/>
  <c r="S1985" i="18" s="1"/>
  <c r="Q1985" i="18"/>
  <c r="R1984" i="18"/>
  <c r="S1984" i="18" s="1"/>
  <c r="Q1984" i="18"/>
  <c r="R1983" i="18"/>
  <c r="S1983" i="18" s="1"/>
  <c r="Q1983" i="18"/>
  <c r="R1982" i="18"/>
  <c r="S1982" i="18" s="1"/>
  <c r="Q1982" i="18"/>
  <c r="R1981" i="18"/>
  <c r="S1981" i="18"/>
  <c r="Q1981" i="18"/>
  <c r="R1980" i="18"/>
  <c r="S1980" i="18" s="1"/>
  <c r="Q1980" i="18"/>
  <c r="R1979" i="18"/>
  <c r="S1979" i="18"/>
  <c r="Q1979" i="18"/>
  <c r="R1978" i="18"/>
  <c r="S1978" i="18" s="1"/>
  <c r="Q1978" i="18"/>
  <c r="R1977" i="18"/>
  <c r="S1977" i="18"/>
  <c r="Q1977" i="18"/>
  <c r="R1976" i="18"/>
  <c r="S1976" i="18" s="1"/>
  <c r="Q1976" i="18"/>
  <c r="R1975" i="18"/>
  <c r="S1975" i="18" s="1"/>
  <c r="Q1975" i="18"/>
  <c r="R1974" i="18"/>
  <c r="S1974" i="18"/>
  <c r="Q1974" i="18"/>
  <c r="R1973" i="18"/>
  <c r="S1973" i="18"/>
  <c r="Q1973" i="18"/>
  <c r="R1972" i="18"/>
  <c r="S1972" i="18"/>
  <c r="Q1972" i="18"/>
  <c r="R1971" i="18"/>
  <c r="S1971" i="18" s="1"/>
  <c r="Q1971" i="18"/>
  <c r="R1970" i="18"/>
  <c r="S1970" i="18" s="1"/>
  <c r="Q1970" i="18"/>
  <c r="R1969" i="18"/>
  <c r="S1969" i="18" s="1"/>
  <c r="Q1969" i="18"/>
  <c r="R1968" i="18"/>
  <c r="S1968" i="18" s="1"/>
  <c r="Q1968" i="18"/>
  <c r="R1967" i="18"/>
  <c r="S1967" i="18"/>
  <c r="Q1967" i="18"/>
  <c r="R1966" i="18"/>
  <c r="S1966" i="18" s="1"/>
  <c r="Q1966" i="18"/>
  <c r="R1965" i="18"/>
  <c r="S1965" i="18"/>
  <c r="Q1965" i="18"/>
  <c r="R1964" i="18"/>
  <c r="S1964" i="18"/>
  <c r="Q1964" i="18"/>
  <c r="R1963" i="18"/>
  <c r="S1963" i="18"/>
  <c r="Q1963" i="18"/>
  <c r="R1962" i="18"/>
  <c r="S1962" i="18" s="1"/>
  <c r="Q1962" i="18"/>
  <c r="R1961" i="18"/>
  <c r="S1961" i="18" s="1"/>
  <c r="Q1961" i="18"/>
  <c r="R1960" i="18"/>
  <c r="S1960" i="18" s="1"/>
  <c r="Q1960" i="18"/>
  <c r="R1959" i="18"/>
  <c r="S1959" i="18" s="1"/>
  <c r="Q1959" i="18"/>
  <c r="R1958" i="18"/>
  <c r="S1958" i="18" s="1"/>
  <c r="Q1958" i="18"/>
  <c r="R1957" i="18"/>
  <c r="S1957" i="18"/>
  <c r="Q1957" i="18"/>
  <c r="R1956" i="18"/>
  <c r="S1956" i="18" s="1"/>
  <c r="Q1956" i="18"/>
  <c r="R1955" i="18"/>
  <c r="S1955" i="18" s="1"/>
  <c r="Q1955" i="18"/>
  <c r="R1954" i="18"/>
  <c r="S1954" i="18"/>
  <c r="Q1954" i="18"/>
  <c r="R1953" i="18"/>
  <c r="S1953" i="18" s="1"/>
  <c r="Q1953" i="18"/>
  <c r="R1952" i="18"/>
  <c r="S1952" i="18" s="1"/>
  <c r="Q1952" i="18"/>
  <c r="R1951" i="18"/>
  <c r="S1951" i="18"/>
  <c r="Q1951" i="18"/>
  <c r="R1950" i="18"/>
  <c r="S1950" i="18" s="1"/>
  <c r="Q1950" i="18"/>
  <c r="R1949" i="18"/>
  <c r="S1949" i="18"/>
  <c r="Q1949" i="18"/>
  <c r="R1948" i="18"/>
  <c r="S1948" i="18"/>
  <c r="Q1948" i="18"/>
  <c r="R1947" i="18"/>
  <c r="S1947" i="18"/>
  <c r="Q1947" i="18"/>
  <c r="R1946" i="18"/>
  <c r="S1946" i="18" s="1"/>
  <c r="Q1946" i="18"/>
  <c r="R1945" i="18"/>
  <c r="S1945" i="18"/>
  <c r="Q1945" i="18"/>
  <c r="R1944" i="18"/>
  <c r="S1944" i="18" s="1"/>
  <c r="Q1944" i="18"/>
  <c r="R1943" i="18"/>
  <c r="S1943" i="18" s="1"/>
  <c r="Q1943" i="18"/>
  <c r="R1942" i="18"/>
  <c r="S1942" i="18"/>
  <c r="Q1942" i="18"/>
  <c r="R1941" i="18"/>
  <c r="S1941" i="18"/>
  <c r="Q1941" i="18"/>
  <c r="R1940" i="18"/>
  <c r="S1940" i="18"/>
  <c r="Q1940" i="18"/>
  <c r="R1939" i="18"/>
  <c r="S1939" i="18"/>
  <c r="Q1939" i="18"/>
  <c r="R1938" i="18"/>
  <c r="S1938" i="18"/>
  <c r="Q1938" i="18"/>
  <c r="R1937" i="18"/>
  <c r="S1937" i="18" s="1"/>
  <c r="Q1937" i="18"/>
  <c r="R1936" i="18"/>
  <c r="S1936" i="18" s="1"/>
  <c r="Q1936" i="18"/>
  <c r="R1935" i="18"/>
  <c r="S1935" i="18"/>
  <c r="Q1935" i="18"/>
  <c r="R1934" i="18"/>
  <c r="S1934" i="18" s="1"/>
  <c r="Q1934" i="18"/>
  <c r="R1933" i="18"/>
  <c r="S1933" i="18"/>
  <c r="Q1933" i="18"/>
  <c r="R1932" i="18"/>
  <c r="S1932" i="18" s="1"/>
  <c r="Q1932" i="18"/>
  <c r="R1931" i="18"/>
  <c r="S1931" i="18" s="1"/>
  <c r="Q1931" i="18"/>
  <c r="R1930" i="18"/>
  <c r="S1930" i="18" s="1"/>
  <c r="Q1930" i="18"/>
  <c r="R1929" i="18"/>
  <c r="S1929" i="18"/>
  <c r="Q1929" i="18"/>
  <c r="R1928" i="18"/>
  <c r="S1928" i="18" s="1"/>
  <c r="Q1928" i="18"/>
  <c r="R1927" i="18"/>
  <c r="S1927" i="18" s="1"/>
  <c r="Q1927" i="18"/>
  <c r="R1926" i="18"/>
  <c r="S1926" i="18"/>
  <c r="Q1926" i="18"/>
  <c r="R1925" i="18"/>
  <c r="S1925" i="18"/>
  <c r="Q1925" i="18"/>
  <c r="R1924" i="18"/>
  <c r="S1924" i="18"/>
  <c r="Q1924" i="18"/>
  <c r="R1923" i="18"/>
  <c r="S1923" i="18"/>
  <c r="Q1923" i="18"/>
  <c r="R1922" i="18"/>
  <c r="S1922" i="18" s="1"/>
  <c r="Q1922" i="18"/>
  <c r="R1921" i="18"/>
  <c r="S1921" i="18" s="1"/>
  <c r="Q1921" i="18"/>
  <c r="R1920" i="18"/>
  <c r="S1920" i="18" s="1"/>
  <c r="Q1920" i="18"/>
  <c r="R1919" i="18"/>
  <c r="S1919" i="18"/>
  <c r="Q1919" i="18"/>
  <c r="R1918" i="18"/>
  <c r="S1918" i="18" s="1"/>
  <c r="Q1918" i="18"/>
  <c r="R1917" i="18"/>
  <c r="S1917" i="18"/>
  <c r="Q1917" i="18"/>
  <c r="R1916" i="18"/>
  <c r="S1916" i="18" s="1"/>
  <c r="Q1916" i="18"/>
  <c r="R1915" i="18"/>
  <c r="S1915" i="18"/>
  <c r="Q1915" i="18"/>
  <c r="R1914" i="18"/>
  <c r="S1914" i="18" s="1"/>
  <c r="Q1914" i="18"/>
  <c r="R1913" i="18"/>
  <c r="S1913" i="18"/>
  <c r="Q1913" i="18"/>
  <c r="R1912" i="18"/>
  <c r="S1912" i="18" s="1"/>
  <c r="Q1912" i="18"/>
  <c r="R1911" i="18"/>
  <c r="S1911" i="18" s="1"/>
  <c r="Q1911" i="18"/>
  <c r="R1910" i="18"/>
  <c r="S1910" i="18"/>
  <c r="Q1910" i="18"/>
  <c r="R1909" i="18"/>
  <c r="S1909" i="18"/>
  <c r="Q1909" i="18"/>
  <c r="R1908" i="18"/>
  <c r="S1908" i="18"/>
  <c r="Q1908" i="18"/>
  <c r="R1907" i="18"/>
  <c r="S1907" i="18" s="1"/>
  <c r="Q1907" i="18"/>
  <c r="R1906" i="18"/>
  <c r="S1906" i="18" s="1"/>
  <c r="Q1906" i="18"/>
  <c r="R1905" i="18"/>
  <c r="S1905" i="18" s="1"/>
  <c r="Q1905" i="18"/>
  <c r="R1904" i="18"/>
  <c r="S1904" i="18" s="1"/>
  <c r="Q1904" i="18"/>
  <c r="R1903" i="18"/>
  <c r="S1903" i="18"/>
  <c r="Q1903" i="18"/>
  <c r="R1902" i="18"/>
  <c r="S1902" i="18" s="1"/>
  <c r="Q1902" i="18"/>
  <c r="R1901" i="18"/>
  <c r="S1901" i="18"/>
  <c r="Q1901" i="18"/>
  <c r="R1900" i="18"/>
  <c r="S1900" i="18"/>
  <c r="Q1900" i="18"/>
  <c r="R1899" i="18"/>
  <c r="S1899" i="18"/>
  <c r="Q1899" i="18"/>
  <c r="R1898" i="18"/>
  <c r="S1898" i="18"/>
  <c r="Q1898" i="18"/>
  <c r="R1897" i="18"/>
  <c r="S1897" i="18" s="1"/>
  <c r="Q1897" i="18"/>
  <c r="R1896" i="18"/>
  <c r="S1896" i="18" s="1"/>
  <c r="Q1896" i="18"/>
  <c r="R1895" i="18"/>
  <c r="S1895" i="18"/>
  <c r="Q1895" i="18"/>
  <c r="R1894" i="18"/>
  <c r="S1894" i="18" s="1"/>
  <c r="Q1894" i="18"/>
  <c r="R1893" i="18"/>
  <c r="S1893" i="18"/>
  <c r="Q1893" i="18"/>
  <c r="R1892" i="18"/>
  <c r="S1892" i="18" s="1"/>
  <c r="Q1892" i="18"/>
  <c r="R1891" i="18"/>
  <c r="S1891" i="18" s="1"/>
  <c r="Q1891" i="18"/>
  <c r="R1890" i="18"/>
  <c r="S1890" i="18"/>
  <c r="Q1890" i="18"/>
  <c r="R1889" i="18"/>
  <c r="S1889" i="18" s="1"/>
  <c r="Q1889" i="18"/>
  <c r="R1888" i="18"/>
  <c r="S1888" i="18" s="1"/>
  <c r="Q1888" i="18"/>
  <c r="R1887" i="18"/>
  <c r="S1887" i="18"/>
  <c r="Q1887" i="18"/>
  <c r="R1886" i="18"/>
  <c r="S1886" i="18" s="1"/>
  <c r="Q1886" i="18"/>
  <c r="R1885" i="18"/>
  <c r="S1885" i="18"/>
  <c r="Q1885" i="18"/>
  <c r="R1884" i="18"/>
  <c r="S1884" i="18" s="1"/>
  <c r="Q1884" i="18"/>
  <c r="R1883" i="18"/>
  <c r="S1883" i="18"/>
  <c r="Q1883" i="18"/>
  <c r="R1882" i="18"/>
  <c r="S1882" i="18" s="1"/>
  <c r="Q1882" i="18"/>
  <c r="R1881" i="18"/>
  <c r="S1881" i="18" s="1"/>
  <c r="Q1881" i="18"/>
  <c r="R1880" i="18"/>
  <c r="S1880" i="18" s="1"/>
  <c r="Q1880" i="18"/>
  <c r="R1879" i="18"/>
  <c r="S1879" i="18" s="1"/>
  <c r="Q1879" i="18"/>
  <c r="R1878" i="18"/>
  <c r="S1878" i="18"/>
  <c r="Q1878" i="18"/>
  <c r="R1877" i="18"/>
  <c r="S1877" i="18"/>
  <c r="Q1877" i="18"/>
  <c r="R1876" i="18"/>
  <c r="S1876" i="18"/>
  <c r="Q1876" i="18"/>
  <c r="R1875" i="18"/>
  <c r="S1875" i="18" s="1"/>
  <c r="Q1875" i="18"/>
  <c r="R1874" i="18"/>
  <c r="S1874" i="18"/>
  <c r="Q1874" i="18"/>
  <c r="R1873" i="18"/>
  <c r="S1873" i="18" s="1"/>
  <c r="Q1873" i="18"/>
  <c r="R1872" i="18"/>
  <c r="S1872" i="18" s="1"/>
  <c r="Q1872" i="18"/>
  <c r="R1871" i="18"/>
  <c r="S1871" i="18"/>
  <c r="Q1871" i="18"/>
  <c r="R1870" i="18"/>
  <c r="S1870" i="18" s="1"/>
  <c r="Q1870" i="18"/>
  <c r="R1869" i="18"/>
  <c r="S1869" i="18"/>
  <c r="Q1869" i="18"/>
  <c r="R1868" i="18"/>
  <c r="S1868" i="18" s="1"/>
  <c r="Q1868" i="18"/>
  <c r="R1867" i="18"/>
  <c r="S1867" i="18" s="1"/>
  <c r="Q1867" i="18"/>
  <c r="R1866" i="18"/>
  <c r="S1866" i="18" s="1"/>
  <c r="Q1866" i="18"/>
  <c r="R1865" i="18"/>
  <c r="S1865" i="18"/>
  <c r="Q1865" i="18"/>
  <c r="R1864" i="18"/>
  <c r="S1864" i="18" s="1"/>
  <c r="Q1864" i="18"/>
  <c r="R1863" i="18"/>
  <c r="S1863" i="18" s="1"/>
  <c r="Q1863" i="18"/>
  <c r="R1862" i="18"/>
  <c r="S1862" i="18"/>
  <c r="Q1862" i="18"/>
  <c r="R1861" i="18"/>
  <c r="S1861" i="18"/>
  <c r="Q1861" i="18"/>
  <c r="R1860" i="18"/>
  <c r="S1860" i="18"/>
  <c r="Q1860" i="18"/>
  <c r="R1859" i="18"/>
  <c r="S1859" i="18"/>
  <c r="Q1859" i="18"/>
  <c r="R1858" i="18"/>
  <c r="S1858" i="18" s="1"/>
  <c r="Q1858" i="18"/>
  <c r="R1857" i="18"/>
  <c r="S1857" i="18" s="1"/>
  <c r="Q1857" i="18"/>
  <c r="R1856" i="18"/>
  <c r="S1856" i="18" s="1"/>
  <c r="Q1856" i="18"/>
  <c r="R1855" i="18"/>
  <c r="S1855" i="18" s="1"/>
  <c r="Q1855" i="18"/>
  <c r="R1854" i="18"/>
  <c r="S1854" i="18" s="1"/>
  <c r="Q1854" i="18"/>
  <c r="R1853" i="18"/>
  <c r="S1853" i="18"/>
  <c r="Q1853" i="18"/>
  <c r="R1852" i="18"/>
  <c r="S1852" i="18" s="1"/>
  <c r="Q1852" i="18"/>
  <c r="R1851" i="18"/>
  <c r="S1851" i="18"/>
  <c r="Q1851" i="18"/>
  <c r="R1850" i="18"/>
  <c r="S1850" i="18" s="1"/>
  <c r="Q1850" i="18"/>
  <c r="R1849" i="18"/>
  <c r="S1849" i="18"/>
  <c r="Q1849" i="18"/>
  <c r="R1848" i="18"/>
  <c r="S1848" i="18" s="1"/>
  <c r="Q1848" i="18"/>
  <c r="R1847" i="18"/>
  <c r="S1847" i="18" s="1"/>
  <c r="Q1847" i="18"/>
  <c r="R1846" i="18"/>
  <c r="S1846" i="18"/>
  <c r="Q1846" i="18"/>
  <c r="R1845" i="18"/>
  <c r="S1845" i="18"/>
  <c r="Q1845" i="18"/>
  <c r="R1844" i="18"/>
  <c r="S1844" i="18"/>
  <c r="Q1844" i="18"/>
  <c r="R1843" i="18"/>
  <c r="S1843" i="18" s="1"/>
  <c r="Q1843" i="18"/>
  <c r="R1842" i="18"/>
  <c r="S1842" i="18" s="1"/>
  <c r="Q1842" i="18"/>
  <c r="R1841" i="18"/>
  <c r="S1841" i="18" s="1"/>
  <c r="Q1841" i="18"/>
  <c r="R1840" i="18"/>
  <c r="S1840" i="18" s="1"/>
  <c r="Q1840" i="18"/>
  <c r="R1839" i="18"/>
  <c r="S1839" i="18"/>
  <c r="Q1839" i="18"/>
  <c r="R1838" i="18"/>
  <c r="S1838" i="18" s="1"/>
  <c r="Q1838" i="18"/>
  <c r="R1837" i="18"/>
  <c r="S1837" i="18"/>
  <c r="Q1837" i="18"/>
  <c r="R1836" i="18"/>
  <c r="S1836" i="18"/>
  <c r="Q1836" i="18"/>
  <c r="R1835" i="18"/>
  <c r="S1835" i="18"/>
  <c r="Q1835" i="18"/>
  <c r="R1834" i="18"/>
  <c r="S1834" i="18" s="1"/>
  <c r="Q1834" i="18"/>
  <c r="R1833" i="18"/>
  <c r="S1833" i="18" s="1"/>
  <c r="Q1833" i="18"/>
  <c r="R1832" i="18"/>
  <c r="S1832" i="18" s="1"/>
  <c r="Q1832" i="18"/>
  <c r="R1831" i="18"/>
  <c r="S1831" i="18" s="1"/>
  <c r="Q1831" i="18"/>
  <c r="R1830" i="18"/>
  <c r="S1830" i="18" s="1"/>
  <c r="Q1830" i="18"/>
  <c r="R1829" i="18"/>
  <c r="S1829" i="18"/>
  <c r="Q1829" i="18"/>
  <c r="R1828" i="18"/>
  <c r="S1828" i="18" s="1"/>
  <c r="Q1828" i="18"/>
  <c r="R1827" i="18"/>
  <c r="S1827" i="18" s="1"/>
  <c r="Q1827" i="18"/>
  <c r="R1826" i="18"/>
  <c r="S1826" i="18"/>
  <c r="Q1826" i="18"/>
  <c r="R1825" i="18"/>
  <c r="S1825" i="18" s="1"/>
  <c r="Q1825" i="18"/>
  <c r="R1824" i="18"/>
  <c r="S1824" i="18" s="1"/>
  <c r="Q1824" i="18"/>
  <c r="R1823" i="18"/>
  <c r="S1823" i="18"/>
  <c r="Q1823" i="18"/>
  <c r="R1822" i="18"/>
  <c r="S1822" i="18" s="1"/>
  <c r="Q1822" i="18"/>
  <c r="R1821" i="18"/>
  <c r="S1821" i="18"/>
  <c r="Q1821" i="18"/>
  <c r="R1820" i="18"/>
  <c r="S1820" i="18" s="1"/>
  <c r="Q1820" i="18"/>
  <c r="R1819" i="18"/>
  <c r="S1819" i="18"/>
  <c r="Q1819" i="18"/>
  <c r="R1818" i="18"/>
  <c r="S1818" i="18" s="1"/>
  <c r="Q1818" i="18"/>
  <c r="R1817" i="18"/>
  <c r="S1817" i="18" s="1"/>
  <c r="Q1817" i="18"/>
  <c r="R1816" i="18"/>
  <c r="S1816" i="18" s="1"/>
  <c r="Q1816" i="18"/>
  <c r="R1815" i="18"/>
  <c r="S1815" i="18" s="1"/>
  <c r="Q1815" i="18"/>
  <c r="R1814" i="18"/>
  <c r="S1814" i="18"/>
  <c r="Q1814" i="18"/>
  <c r="R1813" i="18"/>
  <c r="S1813" i="18"/>
  <c r="Q1813" i="18"/>
  <c r="R1812" i="18"/>
  <c r="S1812" i="18"/>
  <c r="Q1812" i="18"/>
  <c r="R1811" i="18"/>
  <c r="S1811" i="18" s="1"/>
  <c r="Q1811" i="18"/>
  <c r="R1810" i="18"/>
  <c r="S1810" i="18"/>
  <c r="Q1810" i="18"/>
  <c r="R1809" i="18"/>
  <c r="S1809" i="18" s="1"/>
  <c r="Q1809" i="18"/>
  <c r="R1808" i="18"/>
  <c r="S1808" i="18" s="1"/>
  <c r="Q1808" i="18"/>
  <c r="R1807" i="18"/>
  <c r="S1807" i="18"/>
  <c r="Q1807" i="18"/>
  <c r="R1806" i="18"/>
  <c r="S1806" i="18" s="1"/>
  <c r="Q1806" i="18"/>
  <c r="R1805" i="18"/>
  <c r="S1805" i="18"/>
  <c r="Q1805" i="18"/>
  <c r="R1804" i="18"/>
  <c r="S1804" i="18" s="1"/>
  <c r="Q1804" i="18"/>
  <c r="R1803" i="18"/>
  <c r="S1803" i="18" s="1"/>
  <c r="Q1803" i="18"/>
  <c r="R1802" i="18"/>
  <c r="S1802" i="18" s="1"/>
  <c r="Q1802" i="18"/>
  <c r="R1801" i="18"/>
  <c r="S1801" i="18"/>
  <c r="Q1801" i="18"/>
  <c r="R1800" i="18"/>
  <c r="S1800" i="18" s="1"/>
  <c r="Q1800" i="18"/>
  <c r="R1799" i="18"/>
  <c r="S1799" i="18" s="1"/>
  <c r="Q1799" i="18"/>
  <c r="R1798" i="18"/>
  <c r="S1798" i="18"/>
  <c r="Q1798" i="18"/>
  <c r="R1797" i="18"/>
  <c r="S1797" i="18"/>
  <c r="Q1797" i="18"/>
  <c r="R1796" i="18"/>
  <c r="S1796" i="18"/>
  <c r="Q1796" i="18"/>
  <c r="R1795" i="18"/>
  <c r="S1795" i="18"/>
  <c r="Q1795" i="18"/>
  <c r="R1794" i="18"/>
  <c r="S1794" i="18" s="1"/>
  <c r="Q1794" i="18"/>
  <c r="R1793" i="18"/>
  <c r="S1793" i="18" s="1"/>
  <c r="Q1793" i="18"/>
  <c r="R1792" i="18"/>
  <c r="S1792" i="18" s="1"/>
  <c r="Q1792" i="18"/>
  <c r="R1791" i="18"/>
  <c r="S1791" i="18"/>
  <c r="Q1791" i="18"/>
  <c r="R1790" i="18"/>
  <c r="S1790" i="18" s="1"/>
  <c r="Q1790" i="18"/>
  <c r="R1789" i="18"/>
  <c r="S1789" i="18"/>
  <c r="Q1789" i="18"/>
  <c r="R1788" i="18"/>
  <c r="S1788" i="18" s="1"/>
  <c r="Q1788" i="18"/>
  <c r="R1787" i="18"/>
  <c r="S1787" i="18"/>
  <c r="Q1787" i="18"/>
  <c r="R1786" i="18"/>
  <c r="S1786" i="18" s="1"/>
  <c r="Q1786" i="18"/>
  <c r="R1785" i="18"/>
  <c r="S1785" i="18"/>
  <c r="Q1785" i="18"/>
  <c r="R1784" i="18"/>
  <c r="S1784" i="18" s="1"/>
  <c r="Q1784" i="18"/>
  <c r="R1783" i="18"/>
  <c r="S1783" i="18" s="1"/>
  <c r="Q1783" i="18"/>
  <c r="R1782" i="18"/>
  <c r="S1782" i="18"/>
  <c r="Q1782" i="18"/>
  <c r="R1781" i="18"/>
  <c r="S1781" i="18"/>
  <c r="Q1781" i="18"/>
  <c r="R1780" i="18"/>
  <c r="S1780" i="18"/>
  <c r="Q1780" i="18"/>
  <c r="R1779" i="18"/>
  <c r="S1779" i="18" s="1"/>
  <c r="Q1779" i="18"/>
  <c r="R1778" i="18"/>
  <c r="S1778" i="18" s="1"/>
  <c r="Q1778" i="18"/>
  <c r="R1777" i="18"/>
  <c r="S1777" i="18" s="1"/>
  <c r="Q1777" i="18"/>
  <c r="R1776" i="18"/>
  <c r="S1776" i="18" s="1"/>
  <c r="Q1776" i="18"/>
  <c r="R1775" i="18"/>
  <c r="S1775" i="18"/>
  <c r="Q1775" i="18"/>
  <c r="R1774" i="18"/>
  <c r="S1774" i="18" s="1"/>
  <c r="Q1774" i="18"/>
  <c r="R1773" i="18"/>
  <c r="S1773" i="18"/>
  <c r="Q1773" i="18"/>
  <c r="R1772" i="18"/>
  <c r="S1772" i="18"/>
  <c r="Q1772" i="18"/>
  <c r="R1771" i="18"/>
  <c r="S1771" i="18"/>
  <c r="Q1771" i="18"/>
  <c r="R1770" i="18"/>
  <c r="S1770" i="18"/>
  <c r="Q1770" i="18"/>
  <c r="R1769" i="18"/>
  <c r="S1769" i="18" s="1"/>
  <c r="Q1769" i="18"/>
  <c r="R1768" i="18"/>
  <c r="S1768" i="18" s="1"/>
  <c r="Q1768" i="18"/>
  <c r="R1767" i="18"/>
  <c r="S1767" i="18"/>
  <c r="Q1767" i="18"/>
  <c r="R1766" i="18"/>
  <c r="S1766" i="18" s="1"/>
  <c r="Q1766" i="18"/>
  <c r="R1765" i="18"/>
  <c r="S1765" i="18"/>
  <c r="Q1765" i="18"/>
  <c r="R1764" i="18"/>
  <c r="S1764" i="18" s="1"/>
  <c r="Q1764" i="18"/>
  <c r="R1763" i="18"/>
  <c r="S1763" i="18" s="1"/>
  <c r="Q1763" i="18"/>
  <c r="R1762" i="18"/>
  <c r="S1762" i="18"/>
  <c r="Q1762" i="18"/>
  <c r="R1761" i="18"/>
  <c r="S1761" i="18" s="1"/>
  <c r="Q1761" i="18"/>
  <c r="R1760" i="18"/>
  <c r="S1760" i="18" s="1"/>
  <c r="Q1760" i="18"/>
  <c r="R1759" i="18"/>
  <c r="S1759" i="18"/>
  <c r="Q1759" i="18"/>
  <c r="R1758" i="18"/>
  <c r="S1758" i="18" s="1"/>
  <c r="Q1758" i="18"/>
  <c r="R1757" i="18"/>
  <c r="S1757" i="18"/>
  <c r="Q1757" i="18"/>
  <c r="R1756" i="18"/>
  <c r="S1756" i="18" s="1"/>
  <c r="Q1756" i="18"/>
  <c r="R1755" i="18"/>
  <c r="S1755" i="18"/>
  <c r="Q1755" i="18"/>
  <c r="R1754" i="18"/>
  <c r="S1754" i="18" s="1"/>
  <c r="Q1754" i="18"/>
  <c r="R1753" i="18"/>
  <c r="S1753" i="18" s="1"/>
  <c r="Q1753" i="18"/>
  <c r="R1752" i="18"/>
  <c r="S1752" i="18" s="1"/>
  <c r="Q1752" i="18"/>
  <c r="R1751" i="18"/>
  <c r="S1751" i="18" s="1"/>
  <c r="Q1751" i="18"/>
  <c r="R1750" i="18"/>
  <c r="S1750" i="18"/>
  <c r="Q1750" i="18"/>
  <c r="R1749" i="18"/>
  <c r="S1749" i="18"/>
  <c r="Q1749" i="18"/>
  <c r="R1748" i="18"/>
  <c r="S1748" i="18"/>
  <c r="Q1748" i="18"/>
  <c r="R1747" i="18"/>
  <c r="S1747" i="18" s="1"/>
  <c r="Q1747" i="18"/>
  <c r="R1746" i="18"/>
  <c r="S1746" i="18"/>
  <c r="Q1746" i="18"/>
  <c r="R1745" i="18"/>
  <c r="S1745" i="18" s="1"/>
  <c r="Q1745" i="18"/>
  <c r="R1744" i="18"/>
  <c r="S1744" i="18" s="1"/>
  <c r="Q1744" i="18"/>
  <c r="R1743" i="18"/>
  <c r="S1743" i="18"/>
  <c r="Q1743" i="18"/>
  <c r="R1742" i="18"/>
  <c r="S1742" i="18" s="1"/>
  <c r="Q1742" i="18"/>
  <c r="R1741" i="18"/>
  <c r="S1741" i="18"/>
  <c r="Q1741" i="18"/>
  <c r="R1740" i="18"/>
  <c r="S1740" i="18" s="1"/>
  <c r="Q1740" i="18"/>
  <c r="R1739" i="18"/>
  <c r="S1739" i="18" s="1"/>
  <c r="Q1739" i="18"/>
  <c r="R1738" i="18"/>
  <c r="S1738" i="18" s="1"/>
  <c r="Q1738" i="18"/>
  <c r="R1737" i="18"/>
  <c r="S1737" i="18"/>
  <c r="Q1737" i="18"/>
  <c r="R1736" i="18"/>
  <c r="S1736" i="18" s="1"/>
  <c r="Q1736" i="18"/>
  <c r="R1735" i="18"/>
  <c r="S1735" i="18" s="1"/>
  <c r="Q1735" i="18"/>
  <c r="R1734" i="18"/>
  <c r="S1734" i="18"/>
  <c r="Q1734" i="18"/>
  <c r="R1733" i="18"/>
  <c r="S1733" i="18"/>
  <c r="Q1733" i="18"/>
  <c r="R1732" i="18"/>
  <c r="S1732" i="18"/>
  <c r="Q1732" i="18"/>
  <c r="R1731" i="18"/>
  <c r="S1731" i="18"/>
  <c r="Q1731" i="18"/>
  <c r="R1730" i="18"/>
  <c r="S1730" i="18" s="1"/>
  <c r="Q1730" i="18"/>
  <c r="R1729" i="18"/>
  <c r="S1729" i="18" s="1"/>
  <c r="Q1729" i="18"/>
  <c r="R1728" i="18"/>
  <c r="S1728" i="18" s="1"/>
  <c r="Q1728" i="18"/>
  <c r="R1727" i="18"/>
  <c r="S1727" i="18"/>
  <c r="Q1727" i="18"/>
  <c r="R1726" i="18"/>
  <c r="S1726" i="18" s="1"/>
  <c r="Q1726" i="18"/>
  <c r="R1725" i="18"/>
  <c r="S1725" i="18"/>
  <c r="Q1725" i="18"/>
  <c r="R1724" i="18"/>
  <c r="S1724" i="18" s="1"/>
  <c r="Q1724" i="18"/>
  <c r="R1723" i="18"/>
  <c r="S1723" i="18"/>
  <c r="Q1723" i="18"/>
  <c r="R1722" i="18"/>
  <c r="S1722" i="18" s="1"/>
  <c r="Q1722" i="18"/>
  <c r="R1721" i="18"/>
  <c r="S1721" i="18"/>
  <c r="Q1721" i="18"/>
  <c r="R1720" i="18"/>
  <c r="S1720" i="18" s="1"/>
  <c r="Q1720" i="18"/>
  <c r="R1719" i="18"/>
  <c r="S1719" i="18" s="1"/>
  <c r="Q1719" i="18"/>
  <c r="R1718" i="18"/>
  <c r="S1718" i="18"/>
  <c r="Q1718" i="18"/>
  <c r="R1717" i="18"/>
  <c r="S1717" i="18"/>
  <c r="Q1717" i="18"/>
  <c r="R1716" i="18"/>
  <c r="S1716" i="18"/>
  <c r="Q1716" i="18"/>
  <c r="R1715" i="18"/>
  <c r="S1715" i="18" s="1"/>
  <c r="Q1715" i="18"/>
  <c r="R1714" i="18"/>
  <c r="S1714" i="18" s="1"/>
  <c r="Q1714" i="18"/>
  <c r="R1713" i="18"/>
  <c r="S1713" i="18"/>
  <c r="Q1713" i="18"/>
  <c r="R1712" i="18"/>
  <c r="S1712" i="18" s="1"/>
  <c r="Q1712" i="18"/>
  <c r="R1711" i="18"/>
  <c r="S1711" i="18" s="1"/>
  <c r="Q1711" i="18"/>
  <c r="R1710" i="18"/>
  <c r="S1710" i="18"/>
  <c r="Q1710" i="18"/>
  <c r="R1709" i="18"/>
  <c r="S1709" i="18"/>
  <c r="Q1709" i="18"/>
  <c r="R1708" i="18"/>
  <c r="S1708" i="18"/>
  <c r="Q1708" i="18"/>
  <c r="R1707" i="18"/>
  <c r="S1707" i="18"/>
  <c r="Q1707" i="18"/>
  <c r="R1706" i="18"/>
  <c r="S1706" i="18"/>
  <c r="Q1706" i="18"/>
  <c r="R1705" i="18"/>
  <c r="S1705" i="18" s="1"/>
  <c r="Q1705" i="18"/>
  <c r="R1704" i="18"/>
  <c r="S1704" i="18" s="1"/>
  <c r="Q1704" i="18"/>
  <c r="R1703" i="18"/>
  <c r="S1703" i="18"/>
  <c r="Q1703" i="18"/>
  <c r="R1702" i="18"/>
  <c r="S1702" i="18" s="1"/>
  <c r="Q1702" i="18"/>
  <c r="R1701" i="18"/>
  <c r="S1701" i="18"/>
  <c r="Q1701" i="18"/>
  <c r="R1700" i="18"/>
  <c r="S1700" i="18" s="1"/>
  <c r="Q1700" i="18"/>
  <c r="R1699" i="18"/>
  <c r="S1699" i="18"/>
  <c r="Q1699" i="18"/>
  <c r="R1698" i="18"/>
  <c r="S1698" i="18"/>
  <c r="Q1698" i="18"/>
  <c r="R1697" i="18"/>
  <c r="S1697" i="18"/>
  <c r="Q1697" i="18"/>
  <c r="R1696" i="18"/>
  <c r="S1696" i="18" s="1"/>
  <c r="Q1696" i="18"/>
  <c r="R1695" i="18"/>
  <c r="S1695" i="18"/>
  <c r="Q1695" i="18"/>
  <c r="R1694" i="18"/>
  <c r="S1694" i="18"/>
  <c r="Q1694" i="18"/>
  <c r="R1693" i="18"/>
  <c r="S1693" i="18"/>
  <c r="Q1693" i="18"/>
  <c r="R1692" i="18"/>
  <c r="S1692" i="18"/>
  <c r="Q1692" i="18"/>
  <c r="R1691" i="18"/>
  <c r="S1691" i="18" s="1"/>
  <c r="Q1691" i="18"/>
  <c r="R1690" i="18"/>
  <c r="S1690" i="18" s="1"/>
  <c r="Q1690" i="18"/>
  <c r="R1689" i="18"/>
  <c r="S1689" i="18"/>
  <c r="Q1689" i="18"/>
  <c r="R1688" i="18"/>
  <c r="S1688" i="18" s="1"/>
  <c r="Q1688" i="18"/>
  <c r="R1687" i="18"/>
  <c r="S1687" i="18" s="1"/>
  <c r="Q1687" i="18"/>
  <c r="R1686" i="18"/>
  <c r="S1686" i="18" s="1"/>
  <c r="Q1686" i="18"/>
  <c r="R1685" i="18"/>
  <c r="S1685" i="18"/>
  <c r="Q1685" i="18"/>
  <c r="R1684" i="18"/>
  <c r="S1684" i="18"/>
  <c r="Q1684" i="18"/>
  <c r="R1683" i="18"/>
  <c r="S1683" i="18"/>
  <c r="Q1683" i="18"/>
  <c r="R1682" i="18"/>
  <c r="S1682" i="18" s="1"/>
  <c r="Q1682" i="18"/>
  <c r="R1681" i="18"/>
  <c r="S1681" i="18"/>
  <c r="Q1681" i="18"/>
  <c r="R1680" i="18"/>
  <c r="S1680" i="18" s="1"/>
  <c r="Q1680" i="18"/>
  <c r="R1679" i="18"/>
  <c r="S1679" i="18" s="1"/>
  <c r="Q1679" i="18"/>
  <c r="R1678" i="18"/>
  <c r="S1678" i="18"/>
  <c r="Q1678" i="18"/>
  <c r="R1677" i="18"/>
  <c r="S1677" i="18"/>
  <c r="Q1677" i="18"/>
  <c r="R1676" i="18"/>
  <c r="S1676" i="18" s="1"/>
  <c r="Q1676" i="18"/>
  <c r="R1675" i="18"/>
  <c r="S1675" i="18"/>
  <c r="Q1675" i="18"/>
  <c r="R1674" i="18"/>
  <c r="S1674" i="18" s="1"/>
  <c r="Q1674" i="18"/>
  <c r="R1673" i="18"/>
  <c r="S1673" i="18"/>
  <c r="Q1673" i="18"/>
  <c r="R1672" i="18"/>
  <c r="S1672" i="18" s="1"/>
  <c r="Q1672" i="18"/>
  <c r="R1671" i="18"/>
  <c r="S1671" i="18" s="1"/>
  <c r="Q1671" i="18"/>
  <c r="R1670" i="18"/>
  <c r="S1670" i="18"/>
  <c r="Q1670" i="18"/>
  <c r="R1669" i="18"/>
  <c r="S1669" i="18"/>
  <c r="Q1669" i="18"/>
  <c r="R1668" i="18"/>
  <c r="S1668" i="18"/>
  <c r="Q1668" i="18"/>
  <c r="R1667" i="18"/>
  <c r="S1667" i="18"/>
  <c r="Q1667" i="18"/>
  <c r="R1666" i="18"/>
  <c r="S1666" i="18"/>
  <c r="Q1666" i="18"/>
  <c r="R1665" i="18"/>
  <c r="S1665" i="18" s="1"/>
  <c r="Q1665" i="18"/>
  <c r="R1664" i="18"/>
  <c r="S1664" i="18" s="1"/>
  <c r="Q1664" i="18"/>
  <c r="R1663" i="18"/>
  <c r="S1663" i="18" s="1"/>
  <c r="Q1663" i="18"/>
  <c r="R1662" i="18"/>
  <c r="S1662" i="18" s="1"/>
  <c r="Q1662" i="18"/>
  <c r="R1661" i="18"/>
  <c r="S1661" i="18"/>
  <c r="Q1661" i="18"/>
  <c r="R1660" i="18"/>
  <c r="S1660" i="18" s="1"/>
  <c r="Q1660" i="18"/>
  <c r="R1659" i="18"/>
  <c r="S1659" i="18"/>
  <c r="Q1659" i="18"/>
  <c r="R1658" i="18"/>
  <c r="S1658" i="18"/>
  <c r="Q1658" i="18"/>
  <c r="R1657" i="18"/>
  <c r="S1657" i="18"/>
  <c r="Q1657" i="18"/>
  <c r="R1656" i="18"/>
  <c r="S1656" i="18" s="1"/>
  <c r="Q1656" i="18"/>
  <c r="R1655" i="18"/>
  <c r="S1655" i="18"/>
  <c r="Q1655" i="18"/>
  <c r="R1654" i="18"/>
  <c r="S1654" i="18"/>
  <c r="Q1654" i="18"/>
  <c r="R1653" i="18"/>
  <c r="S1653" i="18"/>
  <c r="Q1653" i="18"/>
  <c r="R1652" i="18"/>
  <c r="S1652" i="18" s="1"/>
  <c r="Q1652" i="18"/>
  <c r="R1651" i="18"/>
  <c r="S1651" i="18" s="1"/>
  <c r="Q1651" i="18"/>
  <c r="R1650" i="18"/>
  <c r="S1650" i="18" s="1"/>
  <c r="Q1650" i="18"/>
  <c r="R1649" i="18"/>
  <c r="S1649" i="18"/>
  <c r="Q1649" i="18"/>
  <c r="R1648" i="18"/>
  <c r="S1648" i="18" s="1"/>
  <c r="Q1648" i="18"/>
  <c r="R1647" i="18"/>
  <c r="S1647" i="18" s="1"/>
  <c r="Q1647" i="18"/>
  <c r="R1646" i="18"/>
  <c r="S1646" i="18" s="1"/>
  <c r="Q1646" i="18"/>
  <c r="R1645" i="18"/>
  <c r="S1645" i="18"/>
  <c r="Q1645" i="18"/>
  <c r="R1644" i="18"/>
  <c r="S1644" i="18"/>
  <c r="Q1644" i="18"/>
  <c r="R1643" i="18"/>
  <c r="S1643" i="18" s="1"/>
  <c r="Q1643" i="18"/>
  <c r="R1642" i="18"/>
  <c r="S1642" i="18"/>
  <c r="Q1642" i="18"/>
  <c r="R1641" i="18"/>
  <c r="S1641" i="18"/>
  <c r="Q1641" i="18"/>
  <c r="R1640" i="18"/>
  <c r="S1640" i="18" s="1"/>
  <c r="Q1640" i="18"/>
  <c r="R1639" i="18"/>
  <c r="S1639" i="18"/>
  <c r="Q1639" i="18"/>
  <c r="R1638" i="18"/>
  <c r="S1638" i="18"/>
  <c r="Q1638" i="18"/>
  <c r="R1637" i="18"/>
  <c r="S1637" i="18"/>
  <c r="Q1637" i="18"/>
  <c r="R1636" i="18"/>
  <c r="S1636" i="18" s="1"/>
  <c r="Q1636" i="18"/>
  <c r="R1635" i="18"/>
  <c r="S1635" i="18"/>
  <c r="Q1635" i="18"/>
  <c r="R1634" i="18"/>
  <c r="S1634" i="18"/>
  <c r="Q1634" i="18"/>
  <c r="R1633" i="18"/>
  <c r="S1633" i="18"/>
  <c r="Q1633" i="18"/>
  <c r="R1632" i="18"/>
  <c r="S1632" i="18" s="1"/>
  <c r="Q1632" i="18"/>
  <c r="R1631" i="18"/>
  <c r="S1631" i="18"/>
  <c r="Q1631" i="18"/>
  <c r="R1630" i="18"/>
  <c r="S1630" i="18"/>
  <c r="Q1630" i="18"/>
  <c r="R1629" i="18"/>
  <c r="S1629" i="18"/>
  <c r="Q1629" i="18"/>
  <c r="R1628" i="18"/>
  <c r="S1628" i="18"/>
  <c r="Q1628" i="18"/>
  <c r="R1627" i="18"/>
  <c r="S1627" i="18" s="1"/>
  <c r="Q1627" i="18"/>
  <c r="R1626" i="18"/>
  <c r="S1626" i="18" s="1"/>
  <c r="Q1626" i="18"/>
  <c r="R1625" i="18"/>
  <c r="S1625" i="18"/>
  <c r="Q1625" i="18"/>
  <c r="R1624" i="18"/>
  <c r="S1624" i="18" s="1"/>
  <c r="Q1624" i="18"/>
  <c r="R1623" i="18"/>
  <c r="S1623" i="18" s="1"/>
  <c r="Q1623" i="18"/>
  <c r="R1622" i="18"/>
  <c r="S1622" i="18" s="1"/>
  <c r="Q1622" i="18"/>
  <c r="R1621" i="18"/>
  <c r="S1621" i="18"/>
  <c r="Q1621" i="18"/>
  <c r="R1620" i="18"/>
  <c r="S1620" i="18"/>
  <c r="Q1620" i="18"/>
  <c r="R1619" i="18"/>
  <c r="S1619" i="18"/>
  <c r="Q1619" i="18"/>
  <c r="R1618" i="18"/>
  <c r="S1618" i="18" s="1"/>
  <c r="Q1618" i="18"/>
  <c r="R1617" i="18"/>
  <c r="S1617" i="18"/>
  <c r="Q1617" i="18"/>
  <c r="R1616" i="18"/>
  <c r="S1616" i="18" s="1"/>
  <c r="Q1616" i="18"/>
  <c r="R1615" i="18"/>
  <c r="S1615" i="18" s="1"/>
  <c r="Q1615" i="18"/>
  <c r="R1614" i="18"/>
  <c r="S1614" i="18"/>
  <c r="Q1614" i="18"/>
  <c r="R1613" i="18"/>
  <c r="S1613" i="18"/>
  <c r="Q1613" i="18"/>
  <c r="R1612" i="18"/>
  <c r="S1612" i="18" s="1"/>
  <c r="Q1612" i="18"/>
  <c r="R1611" i="18"/>
  <c r="S1611" i="18"/>
  <c r="Q1611" i="18"/>
  <c r="R1610" i="18"/>
  <c r="S1610" i="18" s="1"/>
  <c r="Q1610" i="18"/>
  <c r="R1609" i="18"/>
  <c r="S1609" i="18"/>
  <c r="Q1609" i="18"/>
  <c r="R1608" i="18"/>
  <c r="S1608" i="18" s="1"/>
  <c r="Q1608" i="18"/>
  <c r="R1607" i="18"/>
  <c r="S1607" i="18" s="1"/>
  <c r="Q1607" i="18"/>
  <c r="R1606" i="18"/>
  <c r="S1606" i="18"/>
  <c r="Q1606" i="18"/>
  <c r="R1605" i="18"/>
  <c r="S1605" i="18"/>
  <c r="Q1605" i="18"/>
  <c r="R1604" i="18"/>
  <c r="S1604" i="18"/>
  <c r="Q1604" i="18"/>
  <c r="R1603" i="18"/>
  <c r="S1603" i="18" s="1"/>
  <c r="Q1603" i="18"/>
  <c r="R1602" i="18"/>
  <c r="S1602" i="18"/>
  <c r="Q1602" i="18"/>
  <c r="R1601" i="18"/>
  <c r="S1601" i="18" s="1"/>
  <c r="Q1601" i="18"/>
  <c r="R1600" i="18"/>
  <c r="S1600" i="18" s="1"/>
  <c r="Q1600" i="18"/>
  <c r="R1599" i="18"/>
  <c r="S1599" i="18" s="1"/>
  <c r="Q1599" i="18"/>
  <c r="R1598" i="18"/>
  <c r="S1598" i="18" s="1"/>
  <c r="Q1598" i="18"/>
  <c r="R1597" i="18"/>
  <c r="S1597" i="18"/>
  <c r="Q1597" i="18"/>
  <c r="R1596" i="18"/>
  <c r="S1596" i="18" s="1"/>
  <c r="Q1596" i="18"/>
  <c r="R1595" i="18"/>
  <c r="S1595" i="18"/>
  <c r="Q1595" i="18"/>
  <c r="R1594" i="18"/>
  <c r="S1594" i="18" s="1"/>
  <c r="Q1594" i="18"/>
  <c r="R1593" i="18"/>
  <c r="S1593" i="18"/>
  <c r="Q1593" i="18"/>
  <c r="R1592" i="18"/>
  <c r="S1592" i="18" s="1"/>
  <c r="Q1592" i="18"/>
  <c r="R1591" i="18"/>
  <c r="S1591" i="18" s="1"/>
  <c r="Q1591" i="18"/>
  <c r="R1590" i="18"/>
  <c r="S1590" i="18"/>
  <c r="Q1590" i="18"/>
  <c r="R1589" i="18"/>
  <c r="S1589" i="18"/>
  <c r="Q1589" i="18"/>
  <c r="R1588" i="18"/>
  <c r="S1588" i="18"/>
  <c r="Q1588" i="18"/>
  <c r="R1587" i="18"/>
  <c r="S1587" i="18" s="1"/>
  <c r="Q1587" i="18"/>
  <c r="R1586" i="18"/>
  <c r="S1586" i="18" s="1"/>
  <c r="Q1586" i="18"/>
  <c r="R1585" i="18"/>
  <c r="S1585" i="18"/>
  <c r="Q1585" i="18"/>
  <c r="R1584" i="18"/>
  <c r="S1584" i="18" s="1"/>
  <c r="Q1584" i="18"/>
  <c r="R1583" i="18"/>
  <c r="S1583" i="18" s="1"/>
  <c r="Q1583" i="18"/>
  <c r="R1582" i="18"/>
  <c r="S1582" i="18"/>
  <c r="Q1582" i="18"/>
  <c r="R1581" i="18"/>
  <c r="S1581" i="18"/>
  <c r="Q1581" i="18"/>
  <c r="R1580" i="18"/>
  <c r="S1580" i="18"/>
  <c r="Q1580" i="18"/>
  <c r="R1579" i="18"/>
  <c r="S1579" i="18" s="1"/>
  <c r="Q1579" i="18"/>
  <c r="R1578" i="18"/>
  <c r="S1578" i="18"/>
  <c r="Q1578" i="18"/>
  <c r="R1577" i="18"/>
  <c r="S1577" i="18" s="1"/>
  <c r="Q1577" i="18"/>
  <c r="R1576" i="18"/>
  <c r="S1576" i="18" s="1"/>
  <c r="Q1576" i="18"/>
  <c r="R1575" i="18"/>
  <c r="S1575" i="18"/>
  <c r="Q1575" i="18"/>
  <c r="R1574" i="18"/>
  <c r="S1574" i="18" s="1"/>
  <c r="Q1574" i="18"/>
  <c r="R1573" i="18"/>
  <c r="S1573" i="18"/>
  <c r="Q1573" i="18"/>
  <c r="R1572" i="18"/>
  <c r="S1572" i="18" s="1"/>
  <c r="Q1572" i="18"/>
  <c r="R1571" i="18"/>
  <c r="S1571" i="18"/>
  <c r="Q1571" i="18"/>
  <c r="R1570" i="18"/>
  <c r="S1570" i="18"/>
  <c r="Q1570" i="18"/>
  <c r="R1569" i="18"/>
  <c r="S1569" i="18"/>
  <c r="Q1569" i="18"/>
  <c r="R1568" i="18"/>
  <c r="S1568" i="18" s="1"/>
  <c r="Q1568" i="18"/>
  <c r="R1567" i="18"/>
  <c r="S1567" i="18"/>
  <c r="Q1567" i="18"/>
  <c r="R1566" i="18"/>
  <c r="S1566" i="18"/>
  <c r="Q1566" i="18"/>
  <c r="R1565" i="18"/>
  <c r="S1565" i="18"/>
  <c r="Q1565" i="18"/>
  <c r="R1564" i="18"/>
  <c r="S1564" i="18"/>
  <c r="Q1564" i="18"/>
  <c r="R1563" i="18"/>
  <c r="S1563" i="18" s="1"/>
  <c r="Q1563" i="18"/>
  <c r="R1562" i="18"/>
  <c r="S1562" i="18" s="1"/>
  <c r="Q1562" i="18"/>
  <c r="R1561" i="18"/>
  <c r="S1561" i="18"/>
  <c r="Q1561" i="18"/>
  <c r="R1560" i="18"/>
  <c r="S1560" i="18" s="1"/>
  <c r="Q1560" i="18"/>
  <c r="R1559" i="18"/>
  <c r="S1559" i="18" s="1"/>
  <c r="Q1559" i="18"/>
  <c r="R1558" i="18"/>
  <c r="S1558" i="18" s="1"/>
  <c r="Q1558" i="18"/>
  <c r="R1557" i="18"/>
  <c r="S1557" i="18"/>
  <c r="Q1557" i="18"/>
  <c r="R1556" i="18"/>
  <c r="S1556" i="18"/>
  <c r="Q1556" i="18"/>
  <c r="R1555" i="18"/>
  <c r="S1555" i="18"/>
  <c r="Q1555" i="18"/>
  <c r="R1554" i="18"/>
  <c r="S1554" i="18" s="1"/>
  <c r="Q1554" i="18"/>
  <c r="R1553" i="18"/>
  <c r="S1553" i="18"/>
  <c r="Q1553" i="18"/>
  <c r="R1552" i="18"/>
  <c r="S1552" i="18" s="1"/>
  <c r="Q1552" i="18"/>
  <c r="R1551" i="18"/>
  <c r="S1551" i="18" s="1"/>
  <c r="Q1551" i="18"/>
  <c r="R1550" i="18"/>
  <c r="S1550" i="18"/>
  <c r="Q1550" i="18"/>
  <c r="R1549" i="18"/>
  <c r="S1549" i="18"/>
  <c r="Q1549" i="18"/>
  <c r="R1548" i="18"/>
  <c r="S1548" i="18" s="1"/>
  <c r="Q1548" i="18"/>
  <c r="R1547" i="18"/>
  <c r="S1547" i="18"/>
  <c r="Q1547" i="18"/>
  <c r="R1546" i="18"/>
  <c r="S1546" i="18"/>
  <c r="Q1546" i="18"/>
  <c r="R1545" i="18"/>
  <c r="S1545" i="18"/>
  <c r="Q1545" i="18"/>
  <c r="R1544" i="18"/>
  <c r="S1544" i="18" s="1"/>
  <c r="Q1544" i="18"/>
  <c r="R1543" i="18"/>
  <c r="S1543" i="18"/>
  <c r="Q1543" i="18"/>
  <c r="R1542" i="18"/>
  <c r="S1542" i="18"/>
  <c r="Q1542" i="18"/>
  <c r="R1541" i="18"/>
  <c r="S1541" i="18"/>
  <c r="Q1541" i="18"/>
  <c r="R1540" i="18"/>
  <c r="S1540" i="18"/>
  <c r="Q1540" i="18"/>
  <c r="R1539" i="18"/>
  <c r="S1539" i="18" s="1"/>
  <c r="Q1539" i="18"/>
  <c r="R1538" i="18"/>
  <c r="S1538" i="18" s="1"/>
  <c r="Q1538" i="18"/>
  <c r="R1537" i="18"/>
  <c r="S1537" i="18" s="1"/>
  <c r="Q1537" i="18"/>
  <c r="R1536" i="18"/>
  <c r="S1536" i="18" s="1"/>
  <c r="Q1536" i="18"/>
  <c r="R1535" i="18"/>
  <c r="S1535" i="18"/>
  <c r="Q1535" i="18"/>
  <c r="R1534" i="18"/>
  <c r="S1534" i="18" s="1"/>
  <c r="Q1534" i="18"/>
  <c r="R1533" i="18"/>
  <c r="S1533" i="18"/>
  <c r="Q1533" i="18"/>
  <c r="R1532" i="18"/>
  <c r="S1532" i="18"/>
  <c r="Q1532" i="18"/>
  <c r="R1531" i="18"/>
  <c r="S1531" i="18"/>
  <c r="Q1531" i="18"/>
  <c r="R1530" i="18"/>
  <c r="S1530" i="18"/>
  <c r="Q1530" i="18"/>
  <c r="R1529" i="18"/>
  <c r="S1529" i="18" s="1"/>
  <c r="Q1529" i="18"/>
  <c r="R1528" i="18"/>
  <c r="S1528" i="18" s="1"/>
  <c r="Q1528" i="18"/>
  <c r="R1527" i="18"/>
  <c r="S1527" i="18"/>
  <c r="Q1527" i="18"/>
  <c r="R1526" i="18"/>
  <c r="S1526" i="18" s="1"/>
  <c r="Q1526" i="18"/>
  <c r="R1525" i="18"/>
  <c r="S1525" i="18"/>
  <c r="Q1525" i="18"/>
  <c r="R1524" i="18"/>
  <c r="S1524" i="18" s="1"/>
  <c r="Q1524" i="18"/>
  <c r="R1523" i="18"/>
  <c r="S1523" i="18" s="1"/>
  <c r="Q1523" i="18"/>
  <c r="R1522" i="18"/>
  <c r="S1522" i="18" s="1"/>
  <c r="Q1522" i="18"/>
  <c r="R1521" i="18"/>
  <c r="S1521" i="18"/>
  <c r="Q1521" i="18"/>
  <c r="R1520" i="18"/>
  <c r="S1520" i="18" s="1"/>
  <c r="Q1520" i="18"/>
  <c r="R1519" i="18"/>
  <c r="S1519" i="18" s="1"/>
  <c r="Q1519" i="18"/>
  <c r="R1518" i="18"/>
  <c r="S1518" i="18" s="1"/>
  <c r="Q1518" i="18"/>
  <c r="R1517" i="18"/>
  <c r="S1517" i="18"/>
  <c r="Q1517" i="18"/>
  <c r="R1516" i="18"/>
  <c r="S1516" i="18"/>
  <c r="Q1516" i="18"/>
  <c r="R1515" i="18"/>
  <c r="S1515" i="18"/>
  <c r="Q1515" i="18"/>
  <c r="R1514" i="18"/>
  <c r="S1514" i="18" s="1"/>
  <c r="Q1514" i="18"/>
  <c r="R1513" i="18"/>
  <c r="S1513" i="18"/>
  <c r="Q1513" i="18"/>
  <c r="R1512" i="18"/>
  <c r="S1512" i="18" s="1"/>
  <c r="Q1512" i="18"/>
  <c r="R1511" i="18"/>
  <c r="S1511" i="18" s="1"/>
  <c r="Q1511" i="18"/>
  <c r="R1510" i="18"/>
  <c r="S1510" i="18"/>
  <c r="Q1510" i="18"/>
  <c r="R1509" i="18"/>
  <c r="S1509" i="18"/>
  <c r="Q1509" i="18"/>
  <c r="R1508" i="18"/>
  <c r="S1508" i="18" s="1"/>
  <c r="Q1508" i="18"/>
  <c r="R1507" i="18"/>
  <c r="S1507" i="18"/>
  <c r="Q1507" i="18"/>
  <c r="R1506" i="18"/>
  <c r="S1506" i="18"/>
  <c r="Q1506" i="18"/>
  <c r="R1505" i="18"/>
  <c r="S1505" i="18"/>
  <c r="Q1505" i="18"/>
  <c r="R1504" i="18"/>
  <c r="S1504" i="18" s="1"/>
  <c r="Q1504" i="18"/>
  <c r="R1503" i="18"/>
  <c r="S1503" i="18"/>
  <c r="Q1503" i="18"/>
  <c r="R1502" i="18"/>
  <c r="S1502" i="18"/>
  <c r="Q1502" i="18"/>
  <c r="R1501" i="18"/>
  <c r="S1501" i="18"/>
  <c r="Q1501" i="18"/>
  <c r="R1500" i="18"/>
  <c r="S1500" i="18"/>
  <c r="Q1500" i="18"/>
  <c r="R1499" i="18"/>
  <c r="S1499" i="18"/>
  <c r="Q1499" i="18"/>
  <c r="R1498" i="18"/>
  <c r="S1498" i="18" s="1"/>
  <c r="Q1498" i="18"/>
  <c r="R1497" i="18"/>
  <c r="S1497" i="18"/>
  <c r="Q1497" i="18"/>
  <c r="R1496" i="18"/>
  <c r="S1496" i="18" s="1"/>
  <c r="Q1496" i="18"/>
  <c r="R1495" i="18"/>
  <c r="S1495" i="18" s="1"/>
  <c r="Q1495" i="18"/>
  <c r="R1494" i="18"/>
  <c r="S1494" i="18" s="1"/>
  <c r="Q1494" i="18"/>
  <c r="R1493" i="18"/>
  <c r="S1493" i="18"/>
  <c r="Q1493" i="18"/>
  <c r="R1492" i="18"/>
  <c r="S1492" i="18" s="1"/>
  <c r="Q1492" i="18"/>
  <c r="R1491" i="18"/>
  <c r="S1491" i="18"/>
  <c r="Q1491" i="18"/>
  <c r="R1490" i="18"/>
  <c r="S1490" i="18"/>
  <c r="Q1490" i="18"/>
  <c r="R1489" i="18"/>
  <c r="S1489" i="18"/>
  <c r="Q1489" i="18"/>
  <c r="R1488" i="18"/>
  <c r="S1488" i="18" s="1"/>
  <c r="Q1488" i="18"/>
  <c r="R1487" i="18"/>
  <c r="S1487" i="18"/>
  <c r="Q1487" i="18"/>
  <c r="R1486" i="18"/>
  <c r="S1486" i="18"/>
  <c r="Q1486" i="18"/>
  <c r="R1485" i="18"/>
  <c r="S1485" i="18"/>
  <c r="Q1485" i="18"/>
  <c r="R1484" i="18"/>
  <c r="S1484" i="18"/>
  <c r="Q1484" i="18"/>
  <c r="R1483" i="18"/>
  <c r="S1483" i="18" s="1"/>
  <c r="Q1483" i="18"/>
  <c r="R1482" i="18"/>
  <c r="S1482" i="18"/>
  <c r="Q1482" i="18"/>
  <c r="R1481" i="18"/>
  <c r="S1481" i="18" s="1"/>
  <c r="Q1481" i="18"/>
  <c r="R1480" i="18"/>
  <c r="S1480" i="18" s="1"/>
  <c r="Q1480" i="18"/>
  <c r="R1479" i="18"/>
  <c r="S1479" i="18"/>
  <c r="Q1479" i="18"/>
  <c r="R1478" i="18"/>
  <c r="S1478" i="18" s="1"/>
  <c r="Q1478" i="18"/>
  <c r="R1477" i="18"/>
  <c r="S1477" i="18"/>
  <c r="Q1477" i="18"/>
  <c r="R1476" i="18"/>
  <c r="S1476" i="18"/>
  <c r="Q1476" i="18"/>
  <c r="R1475" i="18"/>
  <c r="S1475" i="18"/>
  <c r="Q1475" i="18"/>
  <c r="R1474" i="18"/>
  <c r="S1474" i="18" s="1"/>
  <c r="Q1474" i="18"/>
  <c r="R1473" i="18"/>
  <c r="S1473" i="18"/>
  <c r="Q1473" i="18"/>
  <c r="R1472" i="18"/>
  <c r="S1472" i="18" s="1"/>
  <c r="Q1472" i="18"/>
  <c r="R1471" i="18"/>
  <c r="S1471" i="18" s="1"/>
  <c r="Q1471" i="18"/>
  <c r="R1470" i="18"/>
  <c r="S1470" i="18" s="1"/>
  <c r="Q1470" i="18"/>
  <c r="R1469" i="18"/>
  <c r="S1469" i="18"/>
  <c r="Q1469" i="18"/>
  <c r="R1468" i="18"/>
  <c r="S1468" i="18"/>
  <c r="Q1468" i="18"/>
  <c r="R1467" i="18"/>
  <c r="S1467" i="18"/>
  <c r="Q1467" i="18"/>
  <c r="R1466" i="18"/>
  <c r="S1466" i="18"/>
  <c r="Q1466" i="18"/>
  <c r="R1465" i="18"/>
  <c r="S1465" i="18" s="1"/>
  <c r="Q1465" i="18"/>
  <c r="R1464" i="18"/>
  <c r="S1464" i="18" s="1"/>
  <c r="Q1464" i="18"/>
  <c r="R1463" i="18"/>
  <c r="S1463" i="18"/>
  <c r="Q1463" i="18"/>
  <c r="R1462" i="18"/>
  <c r="S1462" i="18" s="1"/>
  <c r="Q1462" i="18"/>
  <c r="R1461" i="18"/>
  <c r="S1461" i="18"/>
  <c r="Q1461" i="18"/>
  <c r="R1460" i="18"/>
  <c r="S1460" i="18" s="1"/>
  <c r="Q1460" i="18"/>
  <c r="R1459" i="18"/>
  <c r="S1459" i="18" s="1"/>
  <c r="Q1459" i="18"/>
  <c r="R1458" i="18"/>
  <c r="S1458" i="18"/>
  <c r="Q1458" i="18"/>
  <c r="R1457" i="18"/>
  <c r="S1457" i="18"/>
  <c r="Q1457" i="18"/>
  <c r="R1456" i="18"/>
  <c r="S1456" i="18" s="1"/>
  <c r="Q1456" i="18"/>
  <c r="R1455" i="18"/>
  <c r="S1455" i="18"/>
  <c r="Q1455" i="18"/>
  <c r="R1454" i="18"/>
  <c r="S1454" i="18"/>
  <c r="Q1454" i="18"/>
  <c r="R1453" i="18"/>
  <c r="S1453" i="18"/>
  <c r="Q1453" i="18"/>
  <c r="R1452" i="18"/>
  <c r="S1452" i="18" s="1"/>
  <c r="Q1452" i="18"/>
  <c r="R1451" i="18"/>
  <c r="S1451" i="18"/>
  <c r="Q1451" i="18"/>
  <c r="R1450" i="18"/>
  <c r="S1450" i="18"/>
  <c r="Q1450" i="18"/>
  <c r="R1449" i="18"/>
  <c r="S1449" i="18" s="1"/>
  <c r="Q1449" i="18"/>
  <c r="R1448" i="18"/>
  <c r="S1448" i="18" s="1"/>
  <c r="Q1448" i="18"/>
  <c r="R1447" i="18"/>
  <c r="S1447" i="18" s="1"/>
  <c r="Q1447" i="18"/>
  <c r="R1446" i="18"/>
  <c r="S1446" i="18" s="1"/>
  <c r="Q1446" i="18"/>
  <c r="R1445" i="18"/>
  <c r="S1445" i="18"/>
  <c r="Q1445" i="18"/>
  <c r="R1444" i="18"/>
  <c r="S1444" i="18" s="1"/>
  <c r="Q1444" i="18"/>
  <c r="R1443" i="18"/>
  <c r="S1443" i="18"/>
  <c r="Q1443" i="18"/>
  <c r="R1442" i="18"/>
  <c r="S1442" i="18"/>
  <c r="Q1442" i="18"/>
  <c r="R1441" i="18"/>
  <c r="S1441" i="18"/>
  <c r="Q1441" i="18"/>
  <c r="R1440" i="18"/>
  <c r="S1440" i="18" s="1"/>
  <c r="Q1440" i="18"/>
  <c r="R1439" i="18"/>
  <c r="S1439" i="18"/>
  <c r="Q1439" i="18"/>
  <c r="R1438" i="18"/>
  <c r="S1438" i="18"/>
  <c r="Q1438" i="18"/>
  <c r="R1437" i="18"/>
  <c r="S1437" i="18"/>
  <c r="Q1437" i="18"/>
  <c r="R1436" i="18"/>
  <c r="S1436" i="18"/>
  <c r="Q1436" i="18"/>
  <c r="R1435" i="18"/>
  <c r="S1435" i="18" s="1"/>
  <c r="Q1435" i="18"/>
  <c r="R1434" i="18"/>
  <c r="S1434" i="18"/>
  <c r="Q1434" i="18"/>
  <c r="R1433" i="18"/>
  <c r="S1433" i="18"/>
  <c r="Q1433" i="18"/>
  <c r="R1432" i="18"/>
  <c r="S1432" i="18" s="1"/>
  <c r="Q1432" i="18"/>
  <c r="R1431" i="18"/>
  <c r="S1431" i="18"/>
  <c r="Q1431" i="18"/>
  <c r="R1430" i="18"/>
  <c r="S1430" i="18"/>
  <c r="Q1430" i="18"/>
  <c r="R1429" i="18"/>
  <c r="S1429" i="18"/>
  <c r="Q1429" i="18"/>
  <c r="R1428" i="18"/>
  <c r="S1428" i="18" s="1"/>
  <c r="Q1428" i="18"/>
  <c r="R1427" i="18"/>
  <c r="S1427" i="18" s="1"/>
  <c r="Q1427" i="18"/>
  <c r="R1426" i="18"/>
  <c r="S1426" i="18" s="1"/>
  <c r="Q1426" i="18"/>
  <c r="R1425" i="18"/>
  <c r="S1425" i="18"/>
  <c r="Q1425" i="18"/>
  <c r="R1424" i="18"/>
  <c r="S1424" i="18" s="1"/>
  <c r="Q1424" i="18"/>
  <c r="R1423" i="18"/>
  <c r="S1423" i="18" s="1"/>
  <c r="Q1423" i="18"/>
  <c r="R1422" i="18"/>
  <c r="S1422" i="18"/>
  <c r="Q1422" i="18"/>
  <c r="R1421" i="18"/>
  <c r="S1421" i="18"/>
  <c r="Q1421" i="18"/>
  <c r="R1420" i="18"/>
  <c r="S1420" i="18"/>
  <c r="Q1420" i="18"/>
  <c r="R1419" i="18"/>
  <c r="S1419" i="18"/>
  <c r="Q1419" i="18"/>
  <c r="R1418" i="18"/>
  <c r="S1418" i="18"/>
  <c r="Q1418" i="18"/>
  <c r="R1417" i="18"/>
  <c r="S1417" i="18" s="1"/>
  <c r="Q1417" i="18"/>
  <c r="R1416" i="18"/>
  <c r="S1416" i="18" s="1"/>
  <c r="Q1416" i="18"/>
  <c r="R1415" i="18"/>
  <c r="S1415" i="18"/>
  <c r="Q1415" i="18"/>
  <c r="R1414" i="18"/>
  <c r="S1414" i="18" s="1"/>
  <c r="Q1414" i="18"/>
  <c r="R1413" i="18"/>
  <c r="S1413" i="18"/>
  <c r="Q1413" i="18"/>
  <c r="R1412" i="18"/>
  <c r="S1412" i="18" s="1"/>
  <c r="Q1412" i="18"/>
  <c r="R1411" i="18"/>
  <c r="S1411" i="18"/>
  <c r="Q1411" i="18"/>
  <c r="R1410" i="18"/>
  <c r="S1410" i="18" s="1"/>
  <c r="Q1410" i="18"/>
  <c r="R1409" i="18"/>
  <c r="S1409" i="18" s="1"/>
  <c r="Q1409" i="18"/>
  <c r="R1408" i="18"/>
  <c r="S1408" i="18" s="1"/>
  <c r="Q1408" i="18"/>
  <c r="R1407" i="18"/>
  <c r="S1407" i="18" s="1"/>
  <c r="Q1407" i="18"/>
  <c r="R1406" i="18"/>
  <c r="S1406" i="18"/>
  <c r="Q1406" i="18"/>
  <c r="R1405" i="18"/>
  <c r="S1405" i="18"/>
  <c r="Q1405" i="18"/>
  <c r="R1404" i="18"/>
  <c r="S1404" i="18"/>
  <c r="Q1404" i="18"/>
  <c r="R1403" i="18"/>
  <c r="S1403" i="18" s="1"/>
  <c r="Q1403" i="18"/>
  <c r="R1402" i="18"/>
  <c r="S1402" i="18"/>
  <c r="Q1402" i="18"/>
  <c r="R1401" i="18"/>
  <c r="S1401" i="18"/>
  <c r="Q1401" i="18"/>
  <c r="R1400" i="18"/>
  <c r="S1400" i="18" s="1"/>
  <c r="Q1400" i="18"/>
  <c r="R1399" i="18"/>
  <c r="S1399" i="18"/>
  <c r="Q1399" i="18"/>
  <c r="R1398" i="18"/>
  <c r="S1398" i="18"/>
  <c r="Q1398" i="18"/>
  <c r="R1397" i="18"/>
  <c r="S1397" i="18"/>
  <c r="Q1397" i="18"/>
  <c r="R1396" i="18"/>
  <c r="S1396" i="18" s="1"/>
  <c r="Q1396" i="18"/>
  <c r="R1395" i="18"/>
  <c r="S1395" i="18"/>
  <c r="Q1395" i="18"/>
  <c r="R1394" i="18"/>
  <c r="S1394" i="18"/>
  <c r="Q1394" i="18"/>
  <c r="R1393" i="18"/>
  <c r="S1393" i="18"/>
  <c r="Q1393" i="18"/>
  <c r="R1392" i="18"/>
  <c r="S1392" i="18" s="1"/>
  <c r="Q1392" i="18"/>
  <c r="R1391" i="18"/>
  <c r="S1391" i="18"/>
  <c r="Q1391" i="18"/>
  <c r="R1390" i="18"/>
  <c r="S1390" i="18"/>
  <c r="Q1390" i="18"/>
  <c r="R1389" i="18"/>
  <c r="S1389" i="18"/>
  <c r="Q1389" i="18"/>
  <c r="R1388" i="18"/>
  <c r="S1388" i="18" s="1"/>
  <c r="Q1388" i="18"/>
  <c r="R1387" i="18"/>
  <c r="S1387" i="18" s="1"/>
  <c r="Q1387" i="18"/>
  <c r="R1386" i="18"/>
  <c r="S1386" i="18" s="1"/>
  <c r="Q1386" i="18"/>
  <c r="R1385" i="18"/>
  <c r="S1385" i="18" s="1"/>
  <c r="Q1385" i="18"/>
  <c r="R1384" i="18"/>
  <c r="S1384" i="18" s="1"/>
  <c r="Q1384" i="18"/>
  <c r="R1383" i="18"/>
  <c r="S1383" i="18"/>
  <c r="Q1383" i="18"/>
  <c r="R1382" i="18"/>
  <c r="S1382" i="18" s="1"/>
  <c r="Q1382" i="18"/>
  <c r="R1381" i="18"/>
  <c r="S1381" i="18"/>
  <c r="Q1381" i="18"/>
  <c r="R1380" i="18"/>
  <c r="S1380" i="18"/>
  <c r="Q1380" i="18"/>
  <c r="R1379" i="18"/>
  <c r="S1379" i="18"/>
  <c r="Q1379" i="18"/>
  <c r="R1378" i="18"/>
  <c r="S1378" i="18" s="1"/>
  <c r="Q1378" i="18"/>
  <c r="R1377" i="18"/>
  <c r="S1377" i="18" s="1"/>
  <c r="Q1377" i="18"/>
  <c r="R1376" i="18"/>
  <c r="S1376" i="18" s="1"/>
  <c r="Q1376" i="18"/>
  <c r="R1375" i="18"/>
  <c r="S1375" i="18" s="1"/>
  <c r="Q1375" i="18"/>
  <c r="R1374" i="18"/>
  <c r="S1374" i="18" s="1"/>
  <c r="Q1374" i="18"/>
  <c r="R1373" i="18"/>
  <c r="S1373" i="18"/>
  <c r="Q1373" i="18"/>
  <c r="R1372" i="18"/>
  <c r="S1372" i="18"/>
  <c r="Q1372" i="18"/>
  <c r="R1371" i="18"/>
  <c r="S1371" i="18" s="1"/>
  <c r="Q1371" i="18"/>
  <c r="R1370" i="18"/>
  <c r="S1370" i="18"/>
  <c r="Q1370" i="18"/>
  <c r="R1369" i="18"/>
  <c r="S1369" i="18"/>
  <c r="Q1369" i="18"/>
  <c r="R1368" i="18"/>
  <c r="S1368" i="18" s="1"/>
  <c r="Q1368" i="18"/>
  <c r="R1367" i="18"/>
  <c r="S1367" i="18"/>
  <c r="Q1367" i="18"/>
  <c r="R1366" i="18"/>
  <c r="S1366" i="18"/>
  <c r="Q1366" i="18"/>
  <c r="R1365" i="18"/>
  <c r="S1365" i="18"/>
  <c r="Q1365" i="18"/>
  <c r="R1364" i="18"/>
  <c r="S1364" i="18"/>
  <c r="Q1364" i="18"/>
  <c r="R1363" i="18"/>
  <c r="S1363" i="18"/>
  <c r="Q1363" i="18"/>
  <c r="R1362" i="18"/>
  <c r="S1362" i="18" s="1"/>
  <c r="Q1362" i="18"/>
  <c r="R1361" i="18"/>
  <c r="S1361" i="18" s="1"/>
  <c r="Q1361" i="18"/>
  <c r="R1360" i="18"/>
  <c r="S1360" i="18" s="1"/>
  <c r="Q1360" i="18"/>
  <c r="R1359" i="18"/>
  <c r="S1359" i="18" s="1"/>
  <c r="Q1359" i="18"/>
  <c r="R1358" i="18"/>
  <c r="S1358" i="18" s="1"/>
  <c r="Q1358" i="18"/>
  <c r="R1357" i="18"/>
  <c r="S1357" i="18"/>
  <c r="Q1357" i="18"/>
  <c r="R1356" i="18"/>
  <c r="S1356" i="18"/>
  <c r="Q1356" i="18"/>
  <c r="R1355" i="18"/>
  <c r="S1355" i="18"/>
  <c r="Q1355" i="18"/>
  <c r="R1354" i="18"/>
  <c r="S1354" i="18"/>
  <c r="Q1354" i="18"/>
  <c r="R1353" i="18"/>
  <c r="S1353" i="18"/>
  <c r="Q1353" i="18"/>
  <c r="R1352" i="18"/>
  <c r="S1352" i="18" s="1"/>
  <c r="Q1352" i="18"/>
  <c r="R1351" i="18"/>
  <c r="S1351" i="18"/>
  <c r="Q1351" i="18"/>
  <c r="R1350" i="18"/>
  <c r="S1350" i="18"/>
  <c r="Q1350" i="18"/>
  <c r="R1349" i="18"/>
  <c r="S1349" i="18"/>
  <c r="Q1349" i="18"/>
  <c r="R1348" i="18"/>
  <c r="S1348" i="18" s="1"/>
  <c r="Q1348" i="18"/>
  <c r="R1347" i="18"/>
  <c r="S1347" i="18" s="1"/>
  <c r="Q1347" i="18"/>
  <c r="R1346" i="18"/>
  <c r="S1346" i="18" s="1"/>
  <c r="Q1346" i="18"/>
  <c r="R1345" i="18"/>
  <c r="S1345" i="18" s="1"/>
  <c r="Q1345" i="18"/>
  <c r="R1344" i="18"/>
  <c r="S1344" i="18" s="1"/>
  <c r="Q1344" i="18"/>
  <c r="R1343" i="18"/>
  <c r="S1343" i="18" s="1"/>
  <c r="Q1343" i="18"/>
  <c r="R1342" i="18"/>
  <c r="S1342" i="18"/>
  <c r="Q1342" i="18"/>
  <c r="R1341" i="18"/>
  <c r="S1341" i="18"/>
  <c r="Q1341" i="18"/>
  <c r="R1340" i="18"/>
  <c r="S1340" i="18"/>
  <c r="Q1340" i="18"/>
  <c r="R1339" i="18"/>
  <c r="S1339" i="18" s="1"/>
  <c r="Q1339" i="18"/>
  <c r="R1338" i="18"/>
  <c r="S1338" i="18" s="1"/>
  <c r="Q1338" i="18"/>
  <c r="R1337" i="18"/>
  <c r="S1337" i="18" s="1"/>
  <c r="Q1337" i="18"/>
  <c r="R1336" i="18"/>
  <c r="S1336" i="18" s="1"/>
  <c r="Q1336" i="18"/>
  <c r="R1335" i="18"/>
  <c r="S1335" i="18" s="1"/>
  <c r="Q1335" i="18"/>
  <c r="R1334" i="18"/>
  <c r="S1334" i="18" s="1"/>
  <c r="Q1334" i="18"/>
  <c r="R1333" i="18"/>
  <c r="S1333" i="18"/>
  <c r="Q1333" i="18"/>
  <c r="R1332" i="18"/>
  <c r="S1332" i="18" s="1"/>
  <c r="Q1332" i="18"/>
  <c r="R1331" i="18"/>
  <c r="S1331" i="18" s="1"/>
  <c r="Q1331" i="18"/>
  <c r="R1330" i="18"/>
  <c r="S1330" i="18"/>
  <c r="Q1330" i="18"/>
  <c r="R1329" i="18"/>
  <c r="S1329" i="18"/>
  <c r="Q1329" i="18"/>
  <c r="R1328" i="18"/>
  <c r="S1328" i="18" s="1"/>
  <c r="Q1328" i="18"/>
  <c r="R1327" i="18"/>
  <c r="S1327" i="18"/>
  <c r="Q1327" i="18"/>
  <c r="R1326" i="18"/>
  <c r="S1326" i="18"/>
  <c r="Q1326" i="18"/>
  <c r="R1325" i="18"/>
  <c r="S1325" i="18"/>
  <c r="Q1325" i="18"/>
  <c r="R1324" i="18"/>
  <c r="S1324" i="18" s="1"/>
  <c r="Q1324" i="18"/>
  <c r="R1323" i="18"/>
  <c r="S1323" i="18"/>
  <c r="Q1323" i="18"/>
  <c r="R1322" i="18"/>
  <c r="S1322" i="18" s="1"/>
  <c r="Q1322" i="18"/>
  <c r="R1321" i="18"/>
  <c r="S1321" i="18" s="1"/>
  <c r="Q1321" i="18"/>
  <c r="R1320" i="18"/>
  <c r="S1320" i="18" s="1"/>
  <c r="Q1320" i="18"/>
  <c r="R1319" i="18"/>
  <c r="S1319" i="18"/>
  <c r="Q1319" i="18"/>
  <c r="R1318" i="18"/>
  <c r="S1318" i="18" s="1"/>
  <c r="Q1318" i="18"/>
  <c r="R1317" i="18"/>
  <c r="S1317" i="18"/>
  <c r="Q1317" i="18"/>
  <c r="R1316" i="18"/>
  <c r="S1316" i="18"/>
  <c r="Q1316" i="18"/>
  <c r="R1315" i="18"/>
  <c r="S1315" i="18"/>
  <c r="Q1315" i="18"/>
  <c r="R1314" i="18"/>
  <c r="S1314" i="18"/>
  <c r="Q1314" i="18"/>
  <c r="R1313" i="18"/>
  <c r="S1313" i="18" s="1"/>
  <c r="Q1313" i="18"/>
  <c r="R1312" i="18"/>
  <c r="S1312" i="18" s="1"/>
  <c r="Q1312" i="18"/>
  <c r="R1311" i="18"/>
  <c r="S1311" i="18"/>
  <c r="Q1311" i="18"/>
  <c r="R1310" i="18"/>
  <c r="S1310" i="18" s="1"/>
  <c r="Q1310" i="18"/>
  <c r="R1309" i="18"/>
  <c r="S1309" i="18"/>
  <c r="Q1309" i="18"/>
  <c r="R1308" i="18"/>
  <c r="S1308" i="18" s="1"/>
  <c r="Q1308" i="18"/>
  <c r="R1307" i="18"/>
  <c r="S1307" i="18" s="1"/>
  <c r="Q1307" i="18"/>
  <c r="R1306" i="18"/>
  <c r="S1306" i="18" s="1"/>
  <c r="Q1306" i="18"/>
  <c r="R1305" i="18"/>
  <c r="S1305" i="18" s="1"/>
  <c r="Q1305" i="18"/>
  <c r="R1304" i="18"/>
  <c r="S1304" i="18" s="1"/>
  <c r="Q1304" i="18"/>
  <c r="R1303" i="18"/>
  <c r="S1303" i="18" s="1"/>
  <c r="Q1303" i="18"/>
  <c r="R1302" i="18"/>
  <c r="S1302" i="18" s="1"/>
  <c r="Q1302" i="18"/>
  <c r="R1301" i="18"/>
  <c r="S1301" i="18"/>
  <c r="Q1301" i="18"/>
  <c r="R1300" i="18"/>
  <c r="S1300" i="18"/>
  <c r="Q1300" i="18"/>
  <c r="R1299" i="18"/>
  <c r="S1299" i="18"/>
  <c r="Q1299" i="18"/>
  <c r="R1298" i="18"/>
  <c r="S1298" i="18" s="1"/>
  <c r="Q1298" i="18"/>
  <c r="R1297" i="18"/>
  <c r="S1297" i="18"/>
  <c r="Q1297" i="18"/>
  <c r="R1296" i="18"/>
  <c r="S1296" i="18" s="1"/>
  <c r="Q1296" i="18"/>
  <c r="R1295" i="18"/>
  <c r="S1295" i="18" s="1"/>
  <c r="Q1295" i="18"/>
  <c r="R1294" i="18"/>
  <c r="S1294" i="18"/>
  <c r="Q1294" i="18"/>
  <c r="R1293" i="18"/>
  <c r="S1293" i="18"/>
  <c r="Q1293" i="18"/>
  <c r="R1292" i="18"/>
  <c r="S1292" i="18" s="1"/>
  <c r="Q1292" i="18"/>
  <c r="R1291" i="18"/>
  <c r="S1291" i="18" s="1"/>
  <c r="Q1291" i="18"/>
  <c r="R1290" i="18"/>
  <c r="S1290" i="18"/>
  <c r="Q1290" i="18"/>
  <c r="R1289" i="18"/>
  <c r="S1289" i="18"/>
  <c r="Q1289" i="18"/>
  <c r="R1288" i="18"/>
  <c r="S1288" i="18" s="1"/>
  <c r="Q1288" i="18"/>
  <c r="R1287" i="18"/>
  <c r="S1287" i="18"/>
  <c r="Q1287" i="18"/>
  <c r="R1286" i="18"/>
  <c r="S1286" i="18"/>
  <c r="Q1286" i="18"/>
  <c r="R1285" i="18"/>
  <c r="S1285" i="18"/>
  <c r="Q1285" i="18"/>
  <c r="R1284" i="18"/>
  <c r="S1284" i="18"/>
  <c r="Q1284" i="18"/>
  <c r="R1283" i="18"/>
  <c r="S1283" i="18"/>
  <c r="Q1283" i="18"/>
  <c r="R1282" i="18"/>
  <c r="S1282" i="18" s="1"/>
  <c r="Q1282" i="18"/>
  <c r="R1281" i="18"/>
  <c r="S1281" i="18"/>
  <c r="Q1281" i="18"/>
  <c r="R1280" i="18"/>
  <c r="S1280" i="18" s="1"/>
  <c r="Q1280" i="18"/>
  <c r="R1279" i="18"/>
  <c r="S1279" i="18" s="1"/>
  <c r="Q1279" i="18"/>
  <c r="R1278" i="18"/>
  <c r="S1278" i="18"/>
  <c r="Q1278" i="18"/>
  <c r="R1277" i="18"/>
  <c r="S1277" i="18"/>
  <c r="Q1277" i="18"/>
  <c r="R1276" i="18"/>
  <c r="S1276" i="18"/>
  <c r="Q1276" i="18"/>
  <c r="R1275" i="18"/>
  <c r="S1275" i="18"/>
  <c r="Q1275" i="18"/>
  <c r="R1274" i="18"/>
  <c r="S1274" i="18"/>
  <c r="Q1274" i="18"/>
  <c r="R1273" i="18"/>
  <c r="S1273" i="18" s="1"/>
  <c r="Q1273" i="18"/>
  <c r="R1272" i="18"/>
  <c r="S1272" i="18" s="1"/>
  <c r="Q1272" i="18"/>
  <c r="R1271" i="18"/>
  <c r="S1271" i="18"/>
  <c r="Q1271" i="18"/>
  <c r="R1270" i="18"/>
  <c r="S1270" i="18" s="1"/>
  <c r="Q1270" i="18"/>
  <c r="R1269" i="18"/>
  <c r="S1269" i="18"/>
  <c r="Q1269" i="18"/>
  <c r="R1268" i="18"/>
  <c r="S1268" i="18" s="1"/>
  <c r="Q1268" i="18"/>
  <c r="R1267" i="18"/>
  <c r="S1267" i="18" s="1"/>
  <c r="Q1267" i="18"/>
  <c r="R1266" i="18"/>
  <c r="S1266" i="18" s="1"/>
  <c r="Q1266" i="18"/>
  <c r="R1265" i="18"/>
  <c r="S1265" i="18"/>
  <c r="Q1265" i="18"/>
  <c r="R1264" i="18"/>
  <c r="S1264" i="18" s="1"/>
  <c r="Q1264" i="18"/>
  <c r="R1263" i="18"/>
  <c r="S1263" i="18" s="1"/>
  <c r="Q1263" i="18"/>
  <c r="R1262" i="18"/>
  <c r="S1262" i="18"/>
  <c r="Q1262" i="18"/>
  <c r="R1261" i="18"/>
  <c r="S1261" i="18"/>
  <c r="Q1261" i="18"/>
  <c r="R1260" i="18"/>
  <c r="S1260" i="18"/>
  <c r="Q1260" i="18"/>
  <c r="R1259" i="18"/>
  <c r="S1259" i="18"/>
  <c r="Q1259" i="18"/>
  <c r="R1258" i="18"/>
  <c r="S1258" i="18"/>
  <c r="Q1258" i="18"/>
  <c r="R1257" i="18"/>
  <c r="S1257" i="18" s="1"/>
  <c r="Q1257" i="18"/>
  <c r="R1256" i="18"/>
  <c r="S1256" i="18" s="1"/>
  <c r="Q1256" i="18"/>
  <c r="R1255" i="18"/>
  <c r="S1255" i="18"/>
  <c r="Q1255" i="18"/>
  <c r="R1254" i="18"/>
  <c r="S1254" i="18" s="1"/>
  <c r="Q1254" i="18"/>
  <c r="R1253" i="18"/>
  <c r="S1253" i="18"/>
  <c r="Q1253" i="18"/>
  <c r="R1252" i="18"/>
  <c r="S1252" i="18"/>
  <c r="Q1252" i="18"/>
  <c r="R1251" i="18"/>
  <c r="S1251" i="18"/>
  <c r="Q1251" i="18"/>
  <c r="R1250" i="18"/>
  <c r="S1250" i="18"/>
  <c r="Q1250" i="18"/>
  <c r="R1249" i="18"/>
  <c r="S1249" i="18"/>
  <c r="Q1249" i="18"/>
  <c r="R1248" i="18"/>
  <c r="S1248" i="18" s="1"/>
  <c r="Q1248" i="18"/>
  <c r="R1247" i="18"/>
  <c r="S1247" i="18"/>
  <c r="Q1247" i="18"/>
  <c r="R1246" i="18"/>
  <c r="S1246" i="18"/>
  <c r="Q1246" i="18"/>
  <c r="R1245" i="18"/>
  <c r="S1245" i="18"/>
  <c r="Q1245" i="18"/>
  <c r="R1244" i="18"/>
  <c r="S1244" i="18" s="1"/>
  <c r="Q1244" i="18"/>
  <c r="R1243" i="18"/>
  <c r="S1243" i="18" s="1"/>
  <c r="Q1243" i="18"/>
  <c r="R1242" i="18"/>
  <c r="S1242" i="18"/>
  <c r="Q1242" i="18"/>
  <c r="R1241" i="18"/>
  <c r="S1241" i="18" s="1"/>
  <c r="Q1241" i="18"/>
  <c r="R1240" i="18"/>
  <c r="S1240" i="18" s="1"/>
  <c r="Q1240" i="18"/>
  <c r="R1239" i="18"/>
  <c r="S1239" i="18"/>
  <c r="Q1239" i="18"/>
  <c r="R1238" i="18"/>
  <c r="S1238" i="18" s="1"/>
  <c r="Q1238" i="18"/>
  <c r="R1237" i="18"/>
  <c r="S1237" i="18"/>
  <c r="Q1237" i="18"/>
  <c r="R1236" i="18"/>
  <c r="S1236" i="18" s="1"/>
  <c r="Q1236" i="18"/>
  <c r="R1235" i="18"/>
  <c r="S1235" i="18"/>
  <c r="Q1235" i="18"/>
  <c r="R1234" i="18"/>
  <c r="S1234" i="18"/>
  <c r="Q1234" i="18"/>
  <c r="R1233" i="18"/>
  <c r="S1233" i="18"/>
  <c r="Q1233" i="18"/>
  <c r="R1232" i="18"/>
  <c r="S1232" i="18" s="1"/>
  <c r="Q1232" i="18"/>
  <c r="R1231" i="18"/>
  <c r="S1231" i="18"/>
  <c r="Q1231" i="18"/>
  <c r="R1230" i="18"/>
  <c r="S1230" i="18"/>
  <c r="Q1230" i="18"/>
  <c r="R1229" i="18"/>
  <c r="S1229" i="18"/>
  <c r="Q1229" i="18"/>
  <c r="R1228" i="18"/>
  <c r="S1228" i="18"/>
  <c r="Q1228" i="18"/>
  <c r="R1227" i="18"/>
  <c r="S1227" i="18" s="1"/>
  <c r="Q1227" i="18"/>
  <c r="R1226" i="18"/>
  <c r="S1226" i="18"/>
  <c r="Q1226" i="18"/>
  <c r="R1225" i="18"/>
  <c r="S1225" i="18" s="1"/>
  <c r="Q1225" i="18"/>
  <c r="R1224" i="18"/>
  <c r="S1224" i="18" s="1"/>
  <c r="Q1224" i="18"/>
  <c r="R1223" i="18"/>
  <c r="S1223" i="18"/>
  <c r="Q1223" i="18"/>
  <c r="R1222" i="18"/>
  <c r="S1222" i="18" s="1"/>
  <c r="Q1222" i="18"/>
  <c r="R1221" i="18"/>
  <c r="S1221" i="18"/>
  <c r="Q1221" i="18"/>
  <c r="R1220" i="18"/>
  <c r="S1220" i="18"/>
  <c r="Q1220" i="18"/>
  <c r="R1219" i="18"/>
  <c r="S1219" i="18"/>
  <c r="Q1219" i="18"/>
  <c r="R1218" i="18"/>
  <c r="S1218" i="18" s="1"/>
  <c r="Q1218" i="18"/>
  <c r="R1217" i="18"/>
  <c r="S1217" i="18"/>
  <c r="Q1217" i="18"/>
  <c r="R1216" i="18"/>
  <c r="S1216" i="18" s="1"/>
  <c r="Q1216" i="18"/>
  <c r="R1215" i="18"/>
  <c r="S1215" i="18" s="1"/>
  <c r="Q1215" i="18"/>
  <c r="R1214" i="18"/>
  <c r="S1214" i="18" s="1"/>
  <c r="Q1214" i="18"/>
  <c r="R1213" i="18"/>
  <c r="S1213" i="18"/>
  <c r="Q1213" i="18"/>
  <c r="R1212" i="18"/>
  <c r="S1212" i="18"/>
  <c r="Q1212" i="18"/>
  <c r="R1211" i="18"/>
  <c r="S1211" i="18"/>
  <c r="Q1211" i="18"/>
  <c r="R1210" i="18"/>
  <c r="S1210" i="18"/>
  <c r="Q1210" i="18"/>
  <c r="R1209" i="18"/>
  <c r="S1209" i="18"/>
  <c r="Q1209" i="18"/>
  <c r="R1208" i="18"/>
  <c r="S1208" i="18" s="1"/>
  <c r="Q1208" i="18"/>
  <c r="R1207" i="18"/>
  <c r="S1207" i="18"/>
  <c r="Q1207" i="18"/>
  <c r="R1206" i="18"/>
  <c r="S1206" i="18"/>
  <c r="Q1206" i="18"/>
  <c r="R1205" i="18"/>
  <c r="S1205" i="18"/>
  <c r="Q1205" i="18"/>
  <c r="R1204" i="18"/>
  <c r="S1204" i="18" s="1"/>
  <c r="Q1204" i="18"/>
  <c r="R1203" i="18"/>
  <c r="S1203" i="18"/>
  <c r="Q1203" i="18"/>
  <c r="R1202" i="18"/>
  <c r="S1202" i="18"/>
  <c r="Q1202" i="18"/>
  <c r="R1201" i="18"/>
  <c r="S1201" i="18"/>
  <c r="Q1201" i="18"/>
  <c r="R1200" i="18"/>
  <c r="S1200" i="18" s="1"/>
  <c r="Q1200" i="18"/>
  <c r="R1199" i="18"/>
  <c r="S1199" i="18"/>
  <c r="Q1199" i="18"/>
  <c r="R1198" i="18"/>
  <c r="S1198" i="18"/>
  <c r="Q1198" i="18"/>
  <c r="R1197" i="18"/>
  <c r="S1197" i="18"/>
  <c r="Q1197" i="18"/>
  <c r="R1196" i="18"/>
  <c r="S1196" i="18" s="1"/>
  <c r="Q1196" i="18"/>
  <c r="R1195" i="18"/>
  <c r="S1195" i="18"/>
  <c r="Q1195" i="18"/>
  <c r="R1194" i="18"/>
  <c r="S1194" i="18"/>
  <c r="Q1194" i="18"/>
  <c r="R1193" i="18"/>
  <c r="S1193" i="18" s="1"/>
  <c r="Q1193" i="18"/>
  <c r="R1192" i="18"/>
  <c r="S1192" i="18" s="1"/>
  <c r="Q1192" i="18"/>
  <c r="R1191" i="18"/>
  <c r="S1191" i="18" s="1"/>
  <c r="Q1191" i="18"/>
  <c r="R1190" i="18"/>
  <c r="S1190" i="18" s="1"/>
  <c r="Q1190" i="18"/>
  <c r="R1189" i="18"/>
  <c r="S1189" i="18"/>
  <c r="Q1189" i="18"/>
  <c r="R1188" i="18"/>
  <c r="S1188" i="18" s="1"/>
  <c r="Q1188" i="18"/>
  <c r="R1187" i="18"/>
  <c r="S1187" i="18"/>
  <c r="Q1187" i="18"/>
  <c r="R1186" i="18"/>
  <c r="S1186" i="18"/>
  <c r="Q1186" i="18"/>
  <c r="R1185" i="18"/>
  <c r="S1185" i="18"/>
  <c r="Q1185" i="18"/>
  <c r="R1184" i="18"/>
  <c r="S1184" i="18" s="1"/>
  <c r="Q1184" i="18"/>
  <c r="R1183" i="18"/>
  <c r="S1183" i="18"/>
  <c r="Q1183" i="18"/>
  <c r="R1182" i="18"/>
  <c r="S1182" i="18"/>
  <c r="Q1182" i="18"/>
  <c r="R1181" i="18"/>
  <c r="S1181" i="18"/>
  <c r="Q1181" i="18"/>
  <c r="R1180" i="18"/>
  <c r="S1180" i="18"/>
  <c r="Q1180" i="18"/>
  <c r="R1179" i="18"/>
  <c r="S1179" i="18" s="1"/>
  <c r="Q1179" i="18"/>
  <c r="R1178" i="18"/>
  <c r="S1178" i="18"/>
  <c r="Q1178" i="18"/>
  <c r="R1177" i="18"/>
  <c r="S1177" i="18"/>
  <c r="Q1177" i="18"/>
  <c r="R1176" i="18"/>
  <c r="S1176" i="18" s="1"/>
  <c r="Q1176" i="18"/>
  <c r="R1175" i="18"/>
  <c r="S1175" i="18"/>
  <c r="Q1175" i="18"/>
  <c r="R1174" i="18"/>
  <c r="S1174" i="18"/>
  <c r="Q1174" i="18"/>
  <c r="R1173" i="18"/>
  <c r="S1173" i="18"/>
  <c r="Q1173" i="18"/>
  <c r="R1172" i="18"/>
  <c r="S1172" i="18" s="1"/>
  <c r="Q1172" i="18"/>
  <c r="R1171" i="18"/>
  <c r="S1171" i="18" s="1"/>
  <c r="Q1171" i="18"/>
  <c r="R1170" i="18"/>
  <c r="S1170" i="18" s="1"/>
  <c r="Q1170" i="18"/>
  <c r="R1169" i="18"/>
  <c r="S1169" i="18"/>
  <c r="Q1169" i="18"/>
  <c r="R1168" i="18"/>
  <c r="S1168" i="18" s="1"/>
  <c r="Q1168" i="18"/>
  <c r="R1167" i="18"/>
  <c r="S1167" i="18" s="1"/>
  <c r="Q1167" i="18"/>
  <c r="R1166" i="18"/>
  <c r="S1166" i="18"/>
  <c r="Q1166" i="18"/>
  <c r="R1165" i="18"/>
  <c r="S1165" i="18"/>
  <c r="Q1165" i="18"/>
  <c r="R1164" i="18"/>
  <c r="S1164" i="18"/>
  <c r="Q1164" i="18"/>
  <c r="R1163" i="18"/>
  <c r="S1163" i="18"/>
  <c r="Q1163" i="18"/>
  <c r="R1162" i="18"/>
  <c r="S1162" i="18"/>
  <c r="Q1162" i="18"/>
  <c r="R1161" i="18"/>
  <c r="S1161" i="18" s="1"/>
  <c r="Q1161" i="18"/>
  <c r="R1160" i="18"/>
  <c r="S1160" i="18" s="1"/>
  <c r="Q1160" i="18"/>
  <c r="R1159" i="18"/>
  <c r="S1159" i="18"/>
  <c r="Q1159" i="18"/>
  <c r="R1158" i="18"/>
  <c r="S1158" i="18" s="1"/>
  <c r="Q1158" i="18"/>
  <c r="R1157" i="18"/>
  <c r="S1157" i="18"/>
  <c r="Q1157" i="18"/>
  <c r="R1156" i="18"/>
  <c r="S1156" i="18" s="1"/>
  <c r="Q1156" i="18"/>
  <c r="R1155" i="18"/>
  <c r="S1155" i="18"/>
  <c r="Q1155" i="18"/>
  <c r="R1154" i="18"/>
  <c r="S1154" i="18" s="1"/>
  <c r="Q1154" i="18"/>
  <c r="R1153" i="18"/>
  <c r="S1153" i="18" s="1"/>
  <c r="Q1153" i="18"/>
  <c r="R1152" i="18"/>
  <c r="S1152" i="18" s="1"/>
  <c r="Q1152" i="18"/>
  <c r="R1151" i="18"/>
  <c r="S1151" i="18" s="1"/>
  <c r="Q1151" i="18"/>
  <c r="R1150" i="18"/>
  <c r="S1150" i="18" s="1"/>
  <c r="Q1150" i="18"/>
  <c r="R1149" i="18"/>
  <c r="S1149" i="18"/>
  <c r="Q1149" i="18"/>
  <c r="R1148" i="18"/>
  <c r="S1148" i="18"/>
  <c r="Q1148" i="18"/>
  <c r="R1147" i="18"/>
  <c r="S1147" i="18"/>
  <c r="Q1147" i="18"/>
  <c r="R1146" i="18"/>
  <c r="S1146" i="18"/>
  <c r="Q1146" i="18"/>
  <c r="R1145" i="18"/>
  <c r="S1145" i="18"/>
  <c r="Q1145" i="18"/>
  <c r="R1144" i="18"/>
  <c r="S1144" i="18" s="1"/>
  <c r="Q1144" i="18"/>
  <c r="R1143" i="18"/>
  <c r="S1143" i="18"/>
  <c r="Q1143" i="18"/>
  <c r="R1142" i="18"/>
  <c r="S1142" i="18"/>
  <c r="Q1142" i="18"/>
  <c r="R1141" i="18"/>
  <c r="S1141" i="18"/>
  <c r="Q1141" i="18"/>
  <c r="R1140" i="18"/>
  <c r="S1140" i="18" s="1"/>
  <c r="Q1140" i="18"/>
  <c r="R1139" i="18"/>
  <c r="S1139" i="18" s="1"/>
  <c r="Q1139" i="18"/>
  <c r="R1138" i="18"/>
  <c r="S1138" i="18"/>
  <c r="Q1138" i="18"/>
  <c r="R1137" i="18"/>
  <c r="S1137" i="18"/>
  <c r="Q1137" i="18"/>
  <c r="R1136" i="18"/>
  <c r="S1136" i="18" s="1"/>
  <c r="Q1136" i="18"/>
  <c r="R1135" i="18"/>
  <c r="S1135" i="18"/>
  <c r="Q1135" i="18"/>
  <c r="R1134" i="18"/>
  <c r="S1134" i="18"/>
  <c r="Q1134" i="18"/>
  <c r="R1133" i="18"/>
  <c r="S1133" i="18"/>
  <c r="Q1133" i="18"/>
  <c r="R1132" i="18"/>
  <c r="S1132" i="18"/>
  <c r="Q1132" i="18"/>
  <c r="R1131" i="18"/>
  <c r="S1131" i="18"/>
  <c r="Q1131" i="18"/>
  <c r="R1130" i="18"/>
  <c r="S1130" i="18" s="1"/>
  <c r="Q1130" i="18"/>
  <c r="R1129" i="18"/>
  <c r="S1129" i="18" s="1"/>
  <c r="Q1129" i="18"/>
  <c r="R1128" i="18"/>
  <c r="S1128" i="18" s="1"/>
  <c r="Q1128" i="18"/>
  <c r="R1127" i="18"/>
  <c r="S1127" i="18" s="1"/>
  <c r="Q1127" i="18"/>
  <c r="R1126" i="18"/>
  <c r="S1126" i="18" s="1"/>
  <c r="Q1126" i="18"/>
  <c r="R1125" i="18"/>
  <c r="S1125" i="18"/>
  <c r="Q1125" i="18"/>
  <c r="R1124" i="18"/>
  <c r="S1124" i="18"/>
  <c r="Q1124" i="18"/>
  <c r="R1123" i="18"/>
  <c r="S1123" i="18"/>
  <c r="Q1123" i="18"/>
  <c r="R1122" i="18"/>
  <c r="S1122" i="18"/>
  <c r="Q1122" i="18"/>
  <c r="R1121" i="18"/>
  <c r="S1121" i="18"/>
  <c r="Q1121" i="18"/>
  <c r="R1120" i="18"/>
  <c r="S1120" i="18" s="1"/>
  <c r="Q1120" i="18"/>
  <c r="R1119" i="18"/>
  <c r="S1119" i="18"/>
  <c r="Q1119" i="18"/>
  <c r="R1118" i="18"/>
  <c r="S1118" i="18"/>
  <c r="Q1118" i="18"/>
  <c r="R1117" i="18"/>
  <c r="S1117" i="18"/>
  <c r="Q1117" i="18"/>
  <c r="R1116" i="18"/>
  <c r="S1116" i="18" s="1"/>
  <c r="Q1116" i="18"/>
  <c r="R1115" i="18"/>
  <c r="S1115" i="18" s="1"/>
  <c r="Q1115" i="18"/>
  <c r="R1114" i="18"/>
  <c r="S1114" i="18" s="1"/>
  <c r="Q1114" i="18"/>
  <c r="R1113" i="18"/>
  <c r="S1113" i="18"/>
  <c r="Q1113" i="18"/>
  <c r="R1112" i="18"/>
  <c r="S1112" i="18" s="1"/>
  <c r="Q1112" i="18"/>
  <c r="R1111" i="18"/>
  <c r="S1111" i="18" s="1"/>
  <c r="Q1111" i="18"/>
  <c r="R1110" i="18"/>
  <c r="S1110" i="18"/>
  <c r="Q1110" i="18"/>
  <c r="R1109" i="18"/>
  <c r="S1109" i="18"/>
  <c r="Q1109" i="18"/>
  <c r="R1108" i="18"/>
  <c r="S1108" i="18"/>
  <c r="Q1108" i="18"/>
  <c r="R1107" i="18"/>
  <c r="S1107" i="18" s="1"/>
  <c r="Q1107" i="18"/>
  <c r="R1106" i="18"/>
  <c r="S1106" i="18"/>
  <c r="Q1106" i="18"/>
  <c r="R1105" i="18"/>
  <c r="S1105" i="18" s="1"/>
  <c r="Q1105" i="18"/>
  <c r="R1104" i="18"/>
  <c r="S1104" i="18" s="1"/>
  <c r="Q1104" i="18"/>
  <c r="R1103" i="18"/>
  <c r="S1103" i="18" s="1"/>
  <c r="Q1103" i="18"/>
  <c r="R1102" i="18"/>
  <c r="S1102" i="18"/>
  <c r="Q1102" i="18"/>
  <c r="R1101" i="18"/>
  <c r="S1101" i="18"/>
  <c r="Q1101" i="18"/>
  <c r="R1100" i="18"/>
  <c r="S1100" i="18"/>
  <c r="Q1100" i="18"/>
  <c r="R1099" i="18"/>
  <c r="S1099" i="18" s="1"/>
  <c r="Q1099" i="18"/>
  <c r="R1098" i="18"/>
  <c r="S1098" i="18"/>
  <c r="Q1098" i="18"/>
  <c r="R1097" i="18"/>
  <c r="S1097" i="18" s="1"/>
  <c r="Q1097" i="18"/>
  <c r="R1096" i="18"/>
  <c r="S1096" i="18" s="1"/>
  <c r="Q1096" i="18"/>
  <c r="R1095" i="18"/>
  <c r="S1095" i="18" s="1"/>
  <c r="Q1095" i="18"/>
  <c r="R1094" i="18"/>
  <c r="S1094" i="18"/>
  <c r="Q1094" i="18"/>
  <c r="R1093" i="18"/>
  <c r="S1093" i="18"/>
  <c r="Q1093" i="18"/>
  <c r="R1092" i="18"/>
  <c r="S1092" i="18"/>
  <c r="Q1092" i="18"/>
  <c r="R1091" i="18"/>
  <c r="S1091" i="18"/>
  <c r="Q1091" i="18"/>
  <c r="R1090" i="18"/>
  <c r="S1090" i="18"/>
  <c r="Q1090" i="18"/>
  <c r="R1089" i="18"/>
  <c r="S1089" i="18" s="1"/>
  <c r="Q1089" i="18"/>
  <c r="R1088" i="18"/>
  <c r="S1088" i="18" s="1"/>
  <c r="Q1088" i="18"/>
  <c r="R1087" i="18"/>
  <c r="S1087" i="18" s="1"/>
  <c r="Q1087" i="18"/>
  <c r="R1086" i="18"/>
  <c r="S1086" i="18"/>
  <c r="Q1086" i="18"/>
  <c r="R1085" i="18"/>
  <c r="S1085" i="18"/>
  <c r="Q1085" i="18"/>
  <c r="R1084" i="18"/>
  <c r="S1084" i="18"/>
  <c r="Q1084" i="18"/>
  <c r="R1083" i="18"/>
  <c r="S1083" i="18"/>
  <c r="Q1083" i="18"/>
  <c r="R1082" i="18"/>
  <c r="S1082" i="18"/>
  <c r="Q1082" i="18"/>
  <c r="R1081" i="18"/>
  <c r="S1081" i="18" s="1"/>
  <c r="Q1081" i="18"/>
  <c r="R1080" i="18"/>
  <c r="S1080" i="18" s="1"/>
  <c r="Q1080" i="18"/>
  <c r="R1079" i="18"/>
  <c r="S1079" i="18" s="1"/>
  <c r="Q1079" i="18"/>
  <c r="R1078" i="18"/>
  <c r="S1078" i="18"/>
  <c r="Q1078" i="18"/>
  <c r="R1077" i="18"/>
  <c r="S1077" i="18"/>
  <c r="Q1077" i="18"/>
  <c r="R1076" i="18"/>
  <c r="S1076" i="18"/>
  <c r="Q1076" i="18"/>
  <c r="R1075" i="18"/>
  <c r="S1075" i="18" s="1"/>
  <c r="Q1075" i="18"/>
  <c r="R1074" i="18"/>
  <c r="S1074" i="18"/>
  <c r="Q1074" i="18"/>
  <c r="R1073" i="18"/>
  <c r="S1073" i="18" s="1"/>
  <c r="Q1073" i="18"/>
  <c r="R1072" i="18"/>
  <c r="S1072" i="18" s="1"/>
  <c r="Q1072" i="18"/>
  <c r="R1071" i="18"/>
  <c r="S1071" i="18" s="1"/>
  <c r="Q1071" i="18"/>
  <c r="R1070" i="18"/>
  <c r="S1070" i="18"/>
  <c r="Q1070" i="18"/>
  <c r="R1069" i="18"/>
  <c r="S1069" i="18"/>
  <c r="Q1069" i="18"/>
  <c r="R1068" i="18"/>
  <c r="S1068" i="18"/>
  <c r="Q1068" i="18"/>
  <c r="R1067" i="18"/>
  <c r="S1067" i="18" s="1"/>
  <c r="Q1067" i="18"/>
  <c r="R1066" i="18"/>
  <c r="S1066" i="18"/>
  <c r="Q1066" i="18"/>
  <c r="R1065" i="18"/>
  <c r="S1065" i="18" s="1"/>
  <c r="Q1065" i="18"/>
  <c r="R1064" i="18"/>
  <c r="S1064" i="18" s="1"/>
  <c r="Q1064" i="18"/>
  <c r="R1063" i="18"/>
  <c r="S1063" i="18" s="1"/>
  <c r="Q1063" i="18"/>
  <c r="R1062" i="18"/>
  <c r="S1062" i="18"/>
  <c r="Q1062" i="18"/>
  <c r="R1061" i="18"/>
  <c r="S1061" i="18"/>
  <c r="Q1061" i="18"/>
  <c r="R1060" i="18"/>
  <c r="S1060" i="18"/>
  <c r="Q1060" i="18"/>
  <c r="R1059" i="18"/>
  <c r="S1059" i="18" s="1"/>
  <c r="Q1059" i="18"/>
  <c r="R1058" i="18"/>
  <c r="S1058" i="18"/>
  <c r="Q1058" i="18"/>
  <c r="R1057" i="18"/>
  <c r="S1057" i="18" s="1"/>
  <c r="Q1057" i="18"/>
  <c r="R1056" i="18"/>
  <c r="S1056" i="18" s="1"/>
  <c r="Q1056" i="18"/>
  <c r="R1055" i="18"/>
  <c r="S1055" i="18" s="1"/>
  <c r="Q1055" i="18"/>
  <c r="R1054" i="18"/>
  <c r="S1054" i="18"/>
  <c r="Q1054" i="18"/>
  <c r="R1053" i="18"/>
  <c r="S1053" i="18"/>
  <c r="Q1053" i="18"/>
  <c r="R1052" i="18"/>
  <c r="S1052" i="18"/>
  <c r="Q1052" i="18"/>
  <c r="R1051" i="18"/>
  <c r="S1051" i="18"/>
  <c r="Q1051" i="18"/>
  <c r="R1050" i="18"/>
  <c r="S1050" i="18"/>
  <c r="Q1050" i="18"/>
  <c r="R1049" i="18"/>
  <c r="S1049" i="18" s="1"/>
  <c r="Q1049" i="18"/>
  <c r="R1048" i="18"/>
  <c r="S1048" i="18" s="1"/>
  <c r="Q1048" i="18"/>
  <c r="R1047" i="18"/>
  <c r="S1047" i="18" s="1"/>
  <c r="Q1047" i="18"/>
  <c r="R1046" i="18"/>
  <c r="S1046" i="18"/>
  <c r="Q1046" i="18"/>
  <c r="R1045" i="18"/>
  <c r="S1045" i="18"/>
  <c r="Q1045" i="18"/>
  <c r="R1044" i="18"/>
  <c r="S1044" i="18"/>
  <c r="Q1044" i="18"/>
  <c r="R1043" i="18"/>
  <c r="S1043" i="18" s="1"/>
  <c r="Q1043" i="18"/>
  <c r="R1042" i="18"/>
  <c r="S1042" i="18"/>
  <c r="Q1042" i="18"/>
  <c r="R1041" i="18"/>
  <c r="S1041" i="18" s="1"/>
  <c r="Q1041" i="18"/>
  <c r="R1040" i="18"/>
  <c r="S1040" i="18" s="1"/>
  <c r="Q1040" i="18"/>
  <c r="R1039" i="18"/>
  <c r="S1039" i="18" s="1"/>
  <c r="Q1039" i="18"/>
  <c r="R1038" i="18"/>
  <c r="S1038" i="18"/>
  <c r="Q1038" i="18"/>
  <c r="R1037" i="18"/>
  <c r="S1037" i="18"/>
  <c r="Q1037" i="18"/>
  <c r="R1036" i="18"/>
  <c r="S1036" i="18"/>
  <c r="Q1036" i="18"/>
  <c r="R1035" i="18"/>
  <c r="S1035" i="18" s="1"/>
  <c r="Q1035" i="18"/>
  <c r="R1034" i="18"/>
  <c r="S1034" i="18"/>
  <c r="Q1034" i="18"/>
  <c r="R1033" i="18"/>
  <c r="S1033" i="18" s="1"/>
  <c r="Q1033" i="18"/>
  <c r="R1032" i="18"/>
  <c r="S1032" i="18" s="1"/>
  <c r="Q1032" i="18"/>
  <c r="R1031" i="18"/>
  <c r="S1031" i="18" s="1"/>
  <c r="Q1031" i="18"/>
  <c r="R1030" i="18"/>
  <c r="S1030" i="18"/>
  <c r="Q1030" i="18"/>
  <c r="R1029" i="18"/>
  <c r="S1029" i="18"/>
  <c r="Q1029" i="18"/>
  <c r="R1028" i="18"/>
  <c r="S1028" i="18"/>
  <c r="Q1028" i="18"/>
  <c r="R1027" i="18"/>
  <c r="S1027" i="18"/>
  <c r="Q1027" i="18"/>
  <c r="R1026" i="18"/>
  <c r="S1026" i="18"/>
  <c r="Q1026" i="18"/>
  <c r="R1025" i="18"/>
  <c r="S1025" i="18" s="1"/>
  <c r="Q1025" i="18"/>
  <c r="R1024" i="18"/>
  <c r="S1024" i="18" s="1"/>
  <c r="Q1024" i="18"/>
  <c r="R1023" i="18"/>
  <c r="S1023" i="18" s="1"/>
  <c r="Q1023" i="18"/>
  <c r="R1022" i="18"/>
  <c r="S1022" i="18"/>
  <c r="Q1022" i="18"/>
  <c r="R1021" i="18"/>
  <c r="S1021" i="18"/>
  <c r="Q1021" i="18"/>
  <c r="R1020" i="18"/>
  <c r="S1020" i="18"/>
  <c r="Q1020" i="18"/>
  <c r="R1019" i="18"/>
  <c r="S1019" i="18"/>
  <c r="Q1019" i="18"/>
  <c r="R1018" i="18"/>
  <c r="S1018" i="18"/>
  <c r="Q1018" i="18"/>
  <c r="R1017" i="18"/>
  <c r="S1017" i="18" s="1"/>
  <c r="Q1017" i="18"/>
  <c r="R1016" i="18"/>
  <c r="S1016" i="18" s="1"/>
  <c r="Q1016" i="18"/>
  <c r="R1015" i="18"/>
  <c r="S1015" i="18" s="1"/>
  <c r="Q1015" i="18"/>
  <c r="R1014" i="18"/>
  <c r="S1014" i="18"/>
  <c r="Q1014" i="18"/>
  <c r="R1013" i="18"/>
  <c r="S1013" i="18"/>
  <c r="Q1013" i="18"/>
  <c r="R1012" i="18"/>
  <c r="S1012" i="18"/>
  <c r="Q1012" i="18"/>
  <c r="R1011" i="18"/>
  <c r="S1011" i="18"/>
  <c r="Q1011" i="18"/>
  <c r="R1010" i="18"/>
  <c r="S1010" i="18"/>
  <c r="Q1010" i="18"/>
  <c r="R1009" i="18"/>
  <c r="S1009" i="18" s="1"/>
  <c r="Q1009" i="18"/>
  <c r="R1008" i="18"/>
  <c r="S1008" i="18" s="1"/>
  <c r="Q1008" i="18"/>
  <c r="R1007" i="18"/>
  <c r="S1007" i="18" s="1"/>
  <c r="Q1007" i="18"/>
  <c r="R1006" i="18"/>
  <c r="S1006" i="18"/>
  <c r="Q1006" i="18"/>
  <c r="R1005" i="18"/>
  <c r="S1005" i="18"/>
  <c r="Q1005" i="18"/>
  <c r="R1004" i="18"/>
  <c r="S1004" i="18"/>
  <c r="Q1004" i="18"/>
  <c r="R1003" i="18"/>
  <c r="S1003" i="18" s="1"/>
  <c r="Q1003" i="18"/>
  <c r="R1002" i="18"/>
  <c r="S1002" i="18"/>
  <c r="Q1002" i="18"/>
  <c r="R1001" i="18"/>
  <c r="S1001" i="18" s="1"/>
  <c r="Q1001" i="18"/>
  <c r="R1000" i="18"/>
  <c r="S1000" i="18" s="1"/>
  <c r="Q1000" i="18"/>
  <c r="R999" i="18"/>
  <c r="S999" i="18" s="1"/>
  <c r="Q999" i="18"/>
  <c r="R998" i="18"/>
  <c r="S998" i="18"/>
  <c r="Q998" i="18"/>
  <c r="R997" i="18"/>
  <c r="S997" i="18"/>
  <c r="Q997" i="18"/>
  <c r="R996" i="18"/>
  <c r="S996" i="18"/>
  <c r="Q996" i="18"/>
  <c r="R995" i="18"/>
  <c r="S995" i="18" s="1"/>
  <c r="Q995" i="18"/>
  <c r="R994" i="18"/>
  <c r="S994" i="18"/>
  <c r="Q994" i="18"/>
  <c r="R993" i="18"/>
  <c r="S993" i="18" s="1"/>
  <c r="Q993" i="18"/>
  <c r="R992" i="18"/>
  <c r="S992" i="18" s="1"/>
  <c r="Q992" i="18"/>
  <c r="R991" i="18"/>
  <c r="S991" i="18" s="1"/>
  <c r="Q991" i="18"/>
  <c r="R990" i="18"/>
  <c r="S990" i="18"/>
  <c r="Q990" i="18"/>
  <c r="R989" i="18"/>
  <c r="S989" i="18"/>
  <c r="Q989" i="18"/>
  <c r="R988" i="18"/>
  <c r="S988" i="18"/>
  <c r="Q988" i="18"/>
  <c r="R987" i="18"/>
  <c r="S987" i="18"/>
  <c r="Q987" i="18"/>
  <c r="R986" i="18"/>
  <c r="S986" i="18" s="1"/>
  <c r="Q986" i="18"/>
  <c r="R985" i="18"/>
  <c r="S985" i="18" s="1"/>
  <c r="Q985" i="18"/>
  <c r="R984" i="18"/>
  <c r="S984" i="18" s="1"/>
  <c r="Q984" i="18"/>
  <c r="R983" i="18"/>
  <c r="S983" i="18" s="1"/>
  <c r="Q983" i="18"/>
  <c r="R982" i="18"/>
  <c r="S982" i="18"/>
  <c r="Q982" i="18"/>
  <c r="R981" i="18"/>
  <c r="S981" i="18"/>
  <c r="Q981" i="18"/>
  <c r="R980" i="18"/>
  <c r="S980" i="18"/>
  <c r="Q980" i="18"/>
  <c r="R979" i="18"/>
  <c r="S979" i="18" s="1"/>
  <c r="Q979" i="18"/>
  <c r="R978" i="18"/>
  <c r="S978" i="18"/>
  <c r="Q978" i="18"/>
  <c r="R977" i="18"/>
  <c r="S977" i="18" s="1"/>
  <c r="Q977" i="18"/>
  <c r="R976" i="18"/>
  <c r="S976" i="18" s="1"/>
  <c r="Q976" i="18"/>
  <c r="R975" i="18"/>
  <c r="S975" i="18" s="1"/>
  <c r="Q975" i="18"/>
  <c r="R974" i="18"/>
  <c r="S974" i="18"/>
  <c r="Q974" i="18"/>
  <c r="R973" i="18"/>
  <c r="S973" i="18"/>
  <c r="Q973" i="18"/>
  <c r="R972" i="18"/>
  <c r="S972" i="18"/>
  <c r="Q972" i="18"/>
  <c r="R971" i="18"/>
  <c r="S971" i="18" s="1"/>
  <c r="Q971" i="18"/>
  <c r="R970" i="18"/>
  <c r="S970" i="18" s="1"/>
  <c r="Q970" i="18"/>
  <c r="R969" i="18"/>
  <c r="S969" i="18" s="1"/>
  <c r="Q969" i="18"/>
  <c r="R968" i="18"/>
  <c r="S968" i="18" s="1"/>
  <c r="Q968" i="18"/>
  <c r="R967" i="18"/>
  <c r="S967" i="18" s="1"/>
  <c r="Q967" i="18"/>
  <c r="R966" i="18"/>
  <c r="S966" i="18"/>
  <c r="Q966" i="18"/>
  <c r="R965" i="18"/>
  <c r="S965" i="18"/>
  <c r="Q965" i="18"/>
  <c r="R964" i="18"/>
  <c r="S964" i="18"/>
  <c r="Q964" i="18"/>
  <c r="R963" i="18"/>
  <c r="S963" i="18"/>
  <c r="Q963" i="18"/>
  <c r="R962" i="18"/>
  <c r="S962" i="18" s="1"/>
  <c r="Q962" i="18"/>
  <c r="R961" i="18"/>
  <c r="S961" i="18" s="1"/>
  <c r="Q961" i="18"/>
  <c r="R960" i="18"/>
  <c r="S960" i="18" s="1"/>
  <c r="Q960" i="18"/>
  <c r="R959" i="18"/>
  <c r="S959" i="18" s="1"/>
  <c r="Q959" i="18"/>
  <c r="R958" i="18"/>
  <c r="S958" i="18"/>
  <c r="Q958" i="18"/>
  <c r="R957" i="18"/>
  <c r="S957" i="18"/>
  <c r="Q957" i="18"/>
  <c r="R956" i="18"/>
  <c r="S956" i="18"/>
  <c r="Q956" i="18"/>
  <c r="R955" i="18"/>
  <c r="S955" i="18"/>
  <c r="Q955" i="18"/>
  <c r="R954" i="18"/>
  <c r="S954" i="18"/>
  <c r="Q954" i="18"/>
  <c r="R953" i="18"/>
  <c r="S953" i="18" s="1"/>
  <c r="Q953" i="18"/>
  <c r="R952" i="18"/>
  <c r="S952" i="18" s="1"/>
  <c r="Q952" i="18"/>
  <c r="R951" i="18"/>
  <c r="S951" i="18" s="1"/>
  <c r="Q951" i="18"/>
  <c r="R950" i="18"/>
  <c r="S950" i="18"/>
  <c r="Q950" i="18"/>
  <c r="R949" i="18"/>
  <c r="S949" i="18"/>
  <c r="Q949" i="18"/>
  <c r="R948" i="18"/>
  <c r="S948" i="18"/>
  <c r="Q948" i="18"/>
  <c r="R947" i="18"/>
  <c r="S947" i="18"/>
  <c r="Q947" i="18"/>
  <c r="R946" i="18"/>
  <c r="S946" i="18"/>
  <c r="Q946" i="18"/>
  <c r="R945" i="18"/>
  <c r="S945" i="18" s="1"/>
  <c r="Q945" i="18"/>
  <c r="R944" i="18"/>
  <c r="S944" i="18" s="1"/>
  <c r="Q944" i="18"/>
  <c r="R943" i="18"/>
  <c r="S943" i="18" s="1"/>
  <c r="Q943" i="18"/>
  <c r="R942" i="18"/>
  <c r="S942" i="18"/>
  <c r="Q942" i="18"/>
  <c r="R941" i="18"/>
  <c r="S941" i="18"/>
  <c r="Q941" i="18"/>
  <c r="R940" i="18"/>
  <c r="S940" i="18"/>
  <c r="Q940" i="18"/>
  <c r="R939" i="18"/>
  <c r="S939" i="18" s="1"/>
  <c r="Q939" i="18"/>
  <c r="R938" i="18"/>
  <c r="S938" i="18"/>
  <c r="Q938" i="18"/>
  <c r="R937" i="18"/>
  <c r="S937" i="18" s="1"/>
  <c r="Q937" i="18"/>
  <c r="R936" i="18"/>
  <c r="S936" i="18" s="1"/>
  <c r="Q936" i="18"/>
  <c r="R935" i="18"/>
  <c r="S935" i="18" s="1"/>
  <c r="Q935" i="18"/>
  <c r="R934" i="18"/>
  <c r="S934" i="18"/>
  <c r="Q934" i="18"/>
  <c r="R933" i="18"/>
  <c r="S933" i="18"/>
  <c r="Q933" i="18"/>
  <c r="R932" i="18"/>
  <c r="S932" i="18"/>
  <c r="Q932" i="18"/>
  <c r="R931" i="18"/>
  <c r="S931" i="18" s="1"/>
  <c r="Q931" i="18"/>
  <c r="R930" i="18"/>
  <c r="S930" i="18" s="1"/>
  <c r="Q930" i="18"/>
  <c r="R929" i="18"/>
  <c r="S929" i="18" s="1"/>
  <c r="Q929" i="18"/>
  <c r="R928" i="18"/>
  <c r="S928" i="18" s="1"/>
  <c r="Q928" i="18"/>
  <c r="R927" i="18"/>
  <c r="S927" i="18" s="1"/>
  <c r="Q927" i="18"/>
  <c r="R926" i="18"/>
  <c r="S926" i="18"/>
  <c r="Q926" i="18"/>
  <c r="R925" i="18"/>
  <c r="S925" i="18"/>
  <c r="Q925" i="18"/>
  <c r="R924" i="18"/>
  <c r="S924" i="18"/>
  <c r="Q924" i="18"/>
  <c r="R923" i="18"/>
  <c r="S923" i="18"/>
  <c r="Q923" i="18"/>
  <c r="R922" i="18"/>
  <c r="S922" i="18" s="1"/>
  <c r="Q922" i="18"/>
  <c r="R921" i="18"/>
  <c r="S921" i="18" s="1"/>
  <c r="Q921" i="18"/>
  <c r="R920" i="18"/>
  <c r="S920" i="18" s="1"/>
  <c r="Q920" i="18"/>
  <c r="R919" i="18"/>
  <c r="S919" i="18" s="1"/>
  <c r="Q919" i="18"/>
  <c r="R918" i="18"/>
  <c r="S918" i="18"/>
  <c r="Q918" i="18"/>
  <c r="R917" i="18"/>
  <c r="S917" i="18"/>
  <c r="Q917" i="18"/>
  <c r="R916" i="18"/>
  <c r="S916" i="18"/>
  <c r="Q916" i="18"/>
  <c r="R915" i="18"/>
  <c r="S915" i="18" s="1"/>
  <c r="Q915" i="18"/>
  <c r="R914" i="18"/>
  <c r="S914" i="18"/>
  <c r="Q914" i="18"/>
  <c r="R913" i="18"/>
  <c r="S913" i="18" s="1"/>
  <c r="Q913" i="18"/>
  <c r="R912" i="18"/>
  <c r="S912" i="18" s="1"/>
  <c r="Q912" i="18"/>
  <c r="R911" i="18"/>
  <c r="S911" i="18" s="1"/>
  <c r="Q911" i="18"/>
  <c r="R910" i="18"/>
  <c r="S910" i="18"/>
  <c r="Q910" i="18"/>
  <c r="R909" i="18"/>
  <c r="S909" i="18"/>
  <c r="Q909" i="18"/>
  <c r="R908" i="18"/>
  <c r="S908" i="18"/>
  <c r="Q908" i="18"/>
  <c r="R907" i="18"/>
  <c r="S907" i="18" s="1"/>
  <c r="Q907" i="18"/>
  <c r="R906" i="18"/>
  <c r="S906" i="18" s="1"/>
  <c r="Q906" i="18"/>
  <c r="R905" i="18"/>
  <c r="S905" i="18" s="1"/>
  <c r="Q905" i="18"/>
  <c r="R904" i="18"/>
  <c r="S904" i="18" s="1"/>
  <c r="Q904" i="18"/>
  <c r="R903" i="18"/>
  <c r="S903" i="18" s="1"/>
  <c r="Q903" i="18"/>
  <c r="R902" i="18"/>
  <c r="S902" i="18"/>
  <c r="Q902" i="18"/>
  <c r="R901" i="18"/>
  <c r="S901" i="18" s="1"/>
  <c r="Q901" i="18"/>
  <c r="R900" i="18"/>
  <c r="S900" i="18" s="1"/>
  <c r="Q900" i="18"/>
  <c r="R899" i="18"/>
  <c r="S899" i="18" s="1"/>
  <c r="Q899" i="18"/>
  <c r="R898" i="18"/>
  <c r="S898" i="18"/>
  <c r="Q898" i="18"/>
  <c r="R897" i="18"/>
  <c r="S897" i="18" s="1"/>
  <c r="Q897" i="18"/>
  <c r="R896" i="18"/>
  <c r="S896" i="18" s="1"/>
  <c r="Q896" i="18"/>
  <c r="R895" i="18"/>
  <c r="S895" i="18"/>
  <c r="Q895" i="18"/>
  <c r="R894" i="18"/>
  <c r="S894" i="18"/>
  <c r="Q894" i="18"/>
  <c r="R893" i="18"/>
  <c r="S893" i="18" s="1"/>
  <c r="Q893" i="18"/>
  <c r="R892" i="18"/>
  <c r="S892" i="18" s="1"/>
  <c r="Q892" i="18"/>
  <c r="R891" i="18"/>
  <c r="S891" i="18"/>
  <c r="Q891" i="18"/>
  <c r="R890" i="18"/>
  <c r="S890" i="18" s="1"/>
  <c r="Q890" i="18"/>
  <c r="R889" i="18"/>
  <c r="S889" i="18" s="1"/>
  <c r="Q889" i="18"/>
  <c r="R888" i="18"/>
  <c r="S888" i="18"/>
  <c r="Q888" i="18"/>
  <c r="R887" i="18"/>
  <c r="S887" i="18" s="1"/>
  <c r="Q887" i="18"/>
  <c r="R886" i="18"/>
  <c r="S886" i="18"/>
  <c r="Q886" i="18"/>
  <c r="R885" i="18"/>
  <c r="S885" i="18" s="1"/>
  <c r="Q885" i="18"/>
  <c r="R884" i="18"/>
  <c r="S884" i="18"/>
  <c r="Q884" i="18"/>
  <c r="R883" i="18"/>
  <c r="S883" i="18"/>
  <c r="Q883" i="18"/>
  <c r="R882" i="18"/>
  <c r="S882" i="18" s="1"/>
  <c r="Q882" i="18"/>
  <c r="R881" i="18"/>
  <c r="S881" i="18" s="1"/>
  <c r="Q881" i="18"/>
  <c r="R880" i="18"/>
  <c r="S880" i="18"/>
  <c r="Q880" i="18"/>
  <c r="R879" i="18"/>
  <c r="S879" i="18" s="1"/>
  <c r="Q879" i="18"/>
  <c r="R878" i="18"/>
  <c r="S878" i="18"/>
  <c r="Q878" i="18"/>
  <c r="R877" i="18"/>
  <c r="S877" i="18"/>
  <c r="Q877" i="18"/>
  <c r="R876" i="18"/>
  <c r="S876" i="18" s="1"/>
  <c r="Q876" i="18"/>
  <c r="R875" i="18"/>
  <c r="S875" i="18" s="1"/>
  <c r="Q875" i="18"/>
  <c r="R874" i="18"/>
  <c r="S874" i="18" s="1"/>
  <c r="Q874" i="18"/>
  <c r="R873" i="18"/>
  <c r="S873" i="18" s="1"/>
  <c r="Q873" i="18"/>
  <c r="R872" i="18"/>
  <c r="S872" i="18" s="1"/>
  <c r="Q872" i="18"/>
  <c r="R871" i="18"/>
  <c r="S871" i="18"/>
  <c r="Q871" i="18"/>
  <c r="R870" i="18"/>
  <c r="S870" i="18"/>
  <c r="Q870" i="18"/>
  <c r="R869" i="18"/>
  <c r="S869" i="18"/>
  <c r="Q869" i="18"/>
  <c r="R868" i="18"/>
  <c r="S868" i="18" s="1"/>
  <c r="Q868" i="18"/>
  <c r="R867" i="18"/>
  <c r="S867" i="18" s="1"/>
  <c r="Q867" i="18"/>
  <c r="R866" i="18"/>
  <c r="S866" i="18"/>
  <c r="Q866" i="18"/>
  <c r="R865" i="18"/>
  <c r="S865" i="18" s="1"/>
  <c r="Q865" i="18"/>
  <c r="R864" i="18"/>
  <c r="S864" i="18" s="1"/>
  <c r="Q864" i="18"/>
  <c r="R863" i="18"/>
  <c r="S863" i="18"/>
  <c r="Q863" i="18"/>
  <c r="R862" i="18"/>
  <c r="S862" i="18"/>
  <c r="Q862" i="18"/>
  <c r="R861" i="18"/>
  <c r="S861" i="18" s="1"/>
  <c r="Q861" i="18"/>
  <c r="R860" i="18"/>
  <c r="S860" i="18"/>
  <c r="Q860" i="18"/>
  <c r="R859" i="18"/>
  <c r="S859" i="18"/>
  <c r="Q859" i="18"/>
  <c r="R858" i="18"/>
  <c r="S858" i="18"/>
  <c r="Q858" i="18"/>
  <c r="R857" i="18"/>
  <c r="S857" i="18" s="1"/>
  <c r="Q857" i="18"/>
  <c r="R856" i="18"/>
  <c r="S856" i="18"/>
  <c r="Q856" i="18"/>
  <c r="R855" i="18"/>
  <c r="S855" i="18"/>
  <c r="Q855" i="18"/>
  <c r="R854" i="18"/>
  <c r="S854" i="18"/>
  <c r="Q854" i="18"/>
  <c r="R853" i="18"/>
  <c r="S853" i="18" s="1"/>
  <c r="Q853" i="18"/>
  <c r="R852" i="18"/>
  <c r="S852" i="18"/>
  <c r="Q852" i="18"/>
  <c r="R851" i="18"/>
  <c r="S851" i="18" s="1"/>
  <c r="Q851" i="18"/>
  <c r="R850" i="18"/>
  <c r="S850" i="18" s="1"/>
  <c r="Q850" i="18"/>
  <c r="R849" i="18"/>
  <c r="S849" i="18" s="1"/>
  <c r="Q849" i="18"/>
  <c r="R848" i="18"/>
  <c r="S848" i="18" s="1"/>
  <c r="Q848" i="18"/>
  <c r="R847" i="18"/>
  <c r="S847" i="18" s="1"/>
  <c r="Q847" i="18"/>
  <c r="R846" i="18"/>
  <c r="S846" i="18"/>
  <c r="Q846" i="18"/>
  <c r="R845" i="18"/>
  <c r="S845" i="18"/>
  <c r="Q845" i="18"/>
  <c r="R844" i="18"/>
  <c r="S844" i="18"/>
  <c r="Q844" i="18"/>
  <c r="R843" i="18"/>
  <c r="S843" i="18" s="1"/>
  <c r="Q843" i="18"/>
  <c r="R842" i="18"/>
  <c r="S842" i="18" s="1"/>
  <c r="Q842" i="18"/>
  <c r="R841" i="18"/>
  <c r="S841" i="18" s="1"/>
  <c r="Q841" i="18"/>
  <c r="R840" i="18"/>
  <c r="S840" i="18" s="1"/>
  <c r="Q840" i="18"/>
  <c r="R839" i="18"/>
  <c r="S839" i="18" s="1"/>
  <c r="Q839" i="18"/>
  <c r="R838" i="18"/>
  <c r="S838" i="18"/>
  <c r="Q838" i="18"/>
  <c r="R837" i="18"/>
  <c r="S837" i="18" s="1"/>
  <c r="Q837" i="18"/>
  <c r="R836" i="18"/>
  <c r="S836" i="18" s="1"/>
  <c r="Q836" i="18"/>
  <c r="R835" i="18"/>
  <c r="S835" i="18" s="1"/>
  <c r="Q835" i="18"/>
  <c r="R834" i="18"/>
  <c r="S834" i="18"/>
  <c r="Q834" i="18"/>
  <c r="R833" i="18"/>
  <c r="S833" i="18" s="1"/>
  <c r="Q833" i="18"/>
  <c r="R832" i="18"/>
  <c r="S832" i="18" s="1"/>
  <c r="Q832" i="18"/>
  <c r="R831" i="18"/>
  <c r="S831" i="18"/>
  <c r="Q831" i="18"/>
  <c r="R830" i="18"/>
  <c r="S830" i="18"/>
  <c r="Q830" i="18"/>
  <c r="R829" i="18"/>
  <c r="S829" i="18" s="1"/>
  <c r="Q829" i="18"/>
  <c r="R828" i="18"/>
  <c r="S828" i="18" s="1"/>
  <c r="Q828" i="18"/>
  <c r="R827" i="18"/>
  <c r="S827" i="18"/>
  <c r="Q827" i="18"/>
  <c r="R826" i="18"/>
  <c r="S826" i="18"/>
  <c r="Q826" i="18"/>
  <c r="R825" i="18"/>
  <c r="S825" i="18" s="1"/>
  <c r="Q825" i="18"/>
  <c r="R824" i="18"/>
  <c r="S824" i="18"/>
  <c r="Q824" i="18"/>
  <c r="R823" i="18"/>
  <c r="S823" i="18"/>
  <c r="Q823" i="18"/>
  <c r="R822" i="18"/>
  <c r="S822" i="18"/>
  <c r="Q822" i="18"/>
  <c r="R821" i="18"/>
  <c r="S821" i="18" s="1"/>
  <c r="Q821" i="18"/>
  <c r="R820" i="18"/>
  <c r="S820" i="18"/>
  <c r="Q820" i="18"/>
  <c r="R819" i="18"/>
  <c r="S819" i="18"/>
  <c r="Q819" i="18"/>
  <c r="R818" i="18"/>
  <c r="S818" i="18" s="1"/>
  <c r="Q818" i="18"/>
  <c r="R817" i="18"/>
  <c r="S817" i="18" s="1"/>
  <c r="Q817" i="18"/>
  <c r="R816" i="18"/>
  <c r="S816" i="18"/>
  <c r="Q816" i="18"/>
  <c r="R815" i="18"/>
  <c r="S815" i="18" s="1"/>
  <c r="Q815" i="18"/>
  <c r="R814" i="18"/>
  <c r="S814" i="18"/>
  <c r="Q814" i="18"/>
  <c r="R813" i="18"/>
  <c r="S813" i="18"/>
  <c r="Q813" i="18"/>
  <c r="R812" i="18"/>
  <c r="S812" i="18"/>
  <c r="Q812" i="18"/>
  <c r="R811" i="18"/>
  <c r="S811" i="18" s="1"/>
  <c r="Q811" i="18"/>
  <c r="R810" i="18"/>
  <c r="S810" i="18"/>
  <c r="Q810" i="18"/>
  <c r="R809" i="18"/>
  <c r="S809" i="18" s="1"/>
  <c r="Q809" i="18"/>
  <c r="R808" i="18"/>
  <c r="S808" i="18" s="1"/>
  <c r="Q808" i="18"/>
  <c r="R807" i="18"/>
  <c r="S807" i="18"/>
  <c r="Q807" i="18"/>
  <c r="R806" i="18"/>
  <c r="S806" i="18"/>
  <c r="Q806" i="18"/>
  <c r="R805" i="18"/>
  <c r="S805" i="18"/>
  <c r="Q805" i="18"/>
  <c r="R804" i="18"/>
  <c r="S804" i="18" s="1"/>
  <c r="Q804" i="18"/>
  <c r="R803" i="18"/>
  <c r="S803" i="18" s="1"/>
  <c r="Q803" i="18"/>
  <c r="R802" i="18"/>
  <c r="S802" i="18"/>
  <c r="Q802" i="18"/>
  <c r="R801" i="18"/>
  <c r="S801" i="18" s="1"/>
  <c r="Q801" i="18"/>
  <c r="R800" i="18"/>
  <c r="S800" i="18" s="1"/>
  <c r="Q800" i="18"/>
  <c r="R799" i="18"/>
  <c r="S799" i="18"/>
  <c r="Q799" i="18"/>
  <c r="R798" i="18"/>
  <c r="S798" i="18"/>
  <c r="Q798" i="18"/>
  <c r="R797" i="18"/>
  <c r="S797" i="18" s="1"/>
  <c r="Q797" i="18"/>
  <c r="R796" i="18"/>
  <c r="S796" i="18" s="1"/>
  <c r="Q796" i="18"/>
  <c r="R795" i="18"/>
  <c r="S795" i="18"/>
  <c r="Q795" i="18"/>
  <c r="R794" i="18"/>
  <c r="S794" i="18"/>
  <c r="Q794" i="18"/>
  <c r="R793" i="18"/>
  <c r="S793" i="18" s="1"/>
  <c r="Q793" i="18"/>
  <c r="R792" i="18"/>
  <c r="S792" i="18"/>
  <c r="Q792" i="18"/>
  <c r="R791" i="18"/>
  <c r="S791" i="18"/>
  <c r="Q791" i="18"/>
  <c r="R790" i="18"/>
  <c r="S790" i="18"/>
  <c r="Q790" i="18"/>
  <c r="R789" i="18"/>
  <c r="S789" i="18" s="1"/>
  <c r="Q789" i="18"/>
  <c r="R788" i="18"/>
  <c r="S788" i="18"/>
  <c r="Q788" i="18"/>
  <c r="R787" i="18"/>
  <c r="S787" i="18"/>
  <c r="Q787" i="18"/>
  <c r="R786" i="18"/>
  <c r="S786" i="18" s="1"/>
  <c r="Q786" i="18"/>
  <c r="R785" i="18"/>
  <c r="S785" i="18" s="1"/>
  <c r="Q785" i="18"/>
  <c r="R784" i="18"/>
  <c r="S784" i="18"/>
  <c r="Q784" i="18"/>
  <c r="R783" i="18"/>
  <c r="S783" i="18" s="1"/>
  <c r="Q783" i="18"/>
  <c r="R782" i="18"/>
  <c r="S782" i="18"/>
  <c r="Q782" i="18"/>
  <c r="R781" i="18"/>
  <c r="S781" i="18"/>
  <c r="Q781" i="18"/>
  <c r="R780" i="18"/>
  <c r="S780" i="18"/>
  <c r="Q780" i="18"/>
  <c r="R779" i="18"/>
  <c r="S779" i="18" s="1"/>
  <c r="Q779" i="18"/>
  <c r="R778" i="18"/>
  <c r="S778" i="18" s="1"/>
  <c r="Q778" i="18"/>
  <c r="R777" i="18"/>
  <c r="S777" i="18" s="1"/>
  <c r="Q777" i="18"/>
  <c r="R776" i="18"/>
  <c r="S776" i="18" s="1"/>
  <c r="Q776" i="18"/>
  <c r="R775" i="18"/>
  <c r="S775" i="18" s="1"/>
  <c r="Q775" i="18"/>
  <c r="R774" i="18"/>
  <c r="S774" i="18"/>
  <c r="Q774" i="18"/>
  <c r="R773" i="18"/>
  <c r="S773" i="18"/>
  <c r="Q773" i="18"/>
  <c r="R772" i="18"/>
  <c r="S772" i="18" s="1"/>
  <c r="Q772" i="18"/>
  <c r="R771" i="18"/>
  <c r="S771" i="18" s="1"/>
  <c r="Q771" i="18"/>
  <c r="R770" i="18"/>
  <c r="S770" i="18"/>
  <c r="Q770" i="18"/>
  <c r="R769" i="18"/>
  <c r="S769" i="18" s="1"/>
  <c r="Q769" i="18"/>
  <c r="R768" i="18"/>
  <c r="S768" i="18" s="1"/>
  <c r="Q768" i="18"/>
  <c r="R767" i="18"/>
  <c r="S767" i="18"/>
  <c r="Q767" i="18"/>
  <c r="R766" i="18"/>
  <c r="S766" i="18"/>
  <c r="Q766" i="18"/>
  <c r="R765" i="18"/>
  <c r="S765" i="18" s="1"/>
  <c r="Q765" i="18"/>
  <c r="R764" i="18"/>
  <c r="S764" i="18" s="1"/>
  <c r="Q764" i="18"/>
  <c r="R763" i="18"/>
  <c r="S763" i="18"/>
  <c r="Q763" i="18"/>
  <c r="R762" i="18"/>
  <c r="S762" i="18"/>
  <c r="Q762" i="18"/>
  <c r="R761" i="18"/>
  <c r="S761" i="18" s="1"/>
  <c r="Q761" i="18"/>
  <c r="R760" i="18"/>
  <c r="S760" i="18"/>
  <c r="Q760" i="18"/>
  <c r="R759" i="18"/>
  <c r="S759" i="18"/>
  <c r="Q759" i="18"/>
  <c r="R758" i="18"/>
  <c r="S758" i="18"/>
  <c r="Q758" i="18"/>
  <c r="R757" i="18"/>
  <c r="S757" i="18" s="1"/>
  <c r="Q757" i="18"/>
  <c r="R756" i="18"/>
  <c r="S756" i="18"/>
  <c r="Q756" i="18"/>
  <c r="R755" i="18"/>
  <c r="S755" i="18"/>
  <c r="Q755" i="18"/>
  <c r="R754" i="18"/>
  <c r="S754" i="18" s="1"/>
  <c r="Q754" i="18"/>
  <c r="R753" i="18"/>
  <c r="S753" i="18" s="1"/>
  <c r="Q753" i="18"/>
  <c r="R752" i="18"/>
  <c r="S752" i="18"/>
  <c r="Q752" i="18"/>
  <c r="R751" i="18"/>
  <c r="S751" i="18" s="1"/>
  <c r="Q751" i="18"/>
  <c r="R750" i="18"/>
  <c r="S750" i="18"/>
  <c r="Q750" i="18"/>
  <c r="R749" i="18"/>
  <c r="S749" i="18"/>
  <c r="Q749" i="18"/>
  <c r="R748" i="18"/>
  <c r="S748" i="18"/>
  <c r="Q748" i="18"/>
  <c r="R747" i="18"/>
  <c r="S747" i="18" s="1"/>
  <c r="Q747" i="18"/>
  <c r="R746" i="18"/>
  <c r="S746" i="18" s="1"/>
  <c r="Q746" i="18"/>
  <c r="R745" i="18"/>
  <c r="S745" i="18" s="1"/>
  <c r="Q745" i="18"/>
  <c r="R744" i="18"/>
  <c r="S744" i="18" s="1"/>
  <c r="Q744" i="18"/>
  <c r="R743" i="18"/>
  <c r="S743" i="18" s="1"/>
  <c r="Q743" i="18"/>
  <c r="R742" i="18"/>
  <c r="S742" i="18"/>
  <c r="Q742" i="18"/>
  <c r="R741" i="18"/>
  <c r="S741" i="18"/>
  <c r="Q741" i="18"/>
  <c r="R740" i="18"/>
  <c r="S740" i="18" s="1"/>
  <c r="Q740" i="18"/>
  <c r="R739" i="18"/>
  <c r="S739" i="18" s="1"/>
  <c r="Q739" i="18"/>
  <c r="R738" i="18"/>
  <c r="S738" i="18"/>
  <c r="Q738" i="18"/>
  <c r="R737" i="18"/>
  <c r="S737" i="18" s="1"/>
  <c r="Q737" i="18"/>
  <c r="R736" i="18"/>
  <c r="S736" i="18" s="1"/>
  <c r="Q736" i="18"/>
  <c r="R735" i="18"/>
  <c r="S735" i="18"/>
  <c r="Q735" i="18"/>
  <c r="R734" i="18"/>
  <c r="S734" i="18"/>
  <c r="Q734" i="18"/>
  <c r="R733" i="18"/>
  <c r="S733" i="18" s="1"/>
  <c r="Q733" i="18"/>
  <c r="R732" i="18"/>
  <c r="S732" i="18" s="1"/>
  <c r="Q732" i="18"/>
  <c r="R731" i="18"/>
  <c r="S731" i="18"/>
  <c r="Q731" i="18"/>
  <c r="R730" i="18"/>
  <c r="S730" i="18"/>
  <c r="Q730" i="18"/>
  <c r="R729" i="18"/>
  <c r="S729" i="18" s="1"/>
  <c r="Q729" i="18"/>
  <c r="R728" i="18"/>
  <c r="S728" i="18"/>
  <c r="Q728" i="18"/>
  <c r="R727" i="18"/>
  <c r="S727" i="18"/>
  <c r="Q727" i="18"/>
  <c r="R726" i="18"/>
  <c r="S726" i="18"/>
  <c r="Q726" i="18"/>
  <c r="R725" i="18"/>
  <c r="S725" i="18" s="1"/>
  <c r="Q725" i="18"/>
  <c r="R724" i="18"/>
  <c r="S724" i="18"/>
  <c r="Q724" i="18"/>
  <c r="R723" i="18"/>
  <c r="S723" i="18"/>
  <c r="Q723" i="18"/>
  <c r="R722" i="18"/>
  <c r="S722" i="18" s="1"/>
  <c r="Q722" i="18"/>
  <c r="R721" i="18"/>
  <c r="S721" i="18" s="1"/>
  <c r="Q721" i="18"/>
  <c r="R720" i="18"/>
  <c r="S720" i="18"/>
  <c r="Q720" i="18"/>
  <c r="R719" i="18"/>
  <c r="S719" i="18" s="1"/>
  <c r="Q719" i="18"/>
  <c r="R718" i="18"/>
  <c r="S718" i="18"/>
  <c r="Q718" i="18"/>
  <c r="R717" i="18"/>
  <c r="S717" i="18"/>
  <c r="Q717" i="18"/>
  <c r="R716" i="18"/>
  <c r="S716" i="18"/>
  <c r="Q716" i="18"/>
  <c r="R715" i="18"/>
  <c r="S715" i="18" s="1"/>
  <c r="Q715" i="18"/>
  <c r="R714" i="18"/>
  <c r="S714" i="18" s="1"/>
  <c r="Q714" i="18"/>
  <c r="R713" i="18"/>
  <c r="S713" i="18" s="1"/>
  <c r="Q713" i="18"/>
  <c r="R712" i="18"/>
  <c r="S712" i="18" s="1"/>
  <c r="Q712" i="18"/>
  <c r="R711" i="18"/>
  <c r="S711" i="18" s="1"/>
  <c r="Q711" i="18"/>
  <c r="R710" i="18"/>
  <c r="S710" i="18"/>
  <c r="Q710" i="18"/>
  <c r="R709" i="18"/>
  <c r="S709" i="18"/>
  <c r="Q709" i="18"/>
  <c r="R708" i="18"/>
  <c r="S708" i="18" s="1"/>
  <c r="Q708" i="18"/>
  <c r="R707" i="18"/>
  <c r="S707" i="18" s="1"/>
  <c r="Q707" i="18"/>
  <c r="R706" i="18"/>
  <c r="S706" i="18"/>
  <c r="Q706" i="18"/>
  <c r="R705" i="18"/>
  <c r="S705" i="18" s="1"/>
  <c r="Q705" i="18"/>
  <c r="R704" i="18"/>
  <c r="S704" i="18" s="1"/>
  <c r="Q704" i="18"/>
  <c r="R703" i="18"/>
  <c r="S703" i="18"/>
  <c r="Q703" i="18"/>
  <c r="R702" i="18"/>
  <c r="S702" i="18"/>
  <c r="Q702" i="18"/>
  <c r="R701" i="18"/>
  <c r="S701" i="18" s="1"/>
  <c r="Q701" i="18"/>
  <c r="R700" i="18"/>
  <c r="S700" i="18" s="1"/>
  <c r="Q700" i="18"/>
  <c r="R699" i="18"/>
  <c r="S699" i="18"/>
  <c r="Q699" i="18"/>
  <c r="R698" i="18"/>
  <c r="S698" i="18"/>
  <c r="Q698" i="18"/>
  <c r="R697" i="18"/>
  <c r="S697" i="18" s="1"/>
  <c r="Q697" i="18"/>
  <c r="R696" i="18"/>
  <c r="S696" i="18"/>
  <c r="Q696" i="18"/>
  <c r="R695" i="18"/>
  <c r="S695" i="18"/>
  <c r="Q695" i="18"/>
  <c r="R694" i="18"/>
  <c r="S694" i="18" s="1"/>
  <c r="Q694" i="18"/>
  <c r="R693" i="18"/>
  <c r="S693" i="18" s="1"/>
  <c r="Q693" i="18"/>
  <c r="R692" i="18"/>
  <c r="S692" i="18"/>
  <c r="Q692" i="18"/>
  <c r="R691" i="18"/>
  <c r="S691" i="18"/>
  <c r="Q691" i="18"/>
  <c r="R690" i="18"/>
  <c r="S690" i="18" s="1"/>
  <c r="Q690" i="18"/>
  <c r="R689" i="18"/>
  <c r="S689" i="18" s="1"/>
  <c r="Q689" i="18"/>
  <c r="R688" i="18"/>
  <c r="S688" i="18"/>
  <c r="Q688" i="18"/>
  <c r="R687" i="18"/>
  <c r="S687" i="18"/>
  <c r="Q687" i="18"/>
  <c r="R686" i="18"/>
  <c r="S686" i="18" s="1"/>
  <c r="Q686" i="18"/>
  <c r="R685" i="18"/>
  <c r="S685" i="18" s="1"/>
  <c r="Q685" i="18"/>
  <c r="R684" i="18"/>
  <c r="S684" i="18"/>
  <c r="Q684" i="18"/>
  <c r="R683" i="18"/>
  <c r="S683" i="18"/>
  <c r="Q683" i="18"/>
  <c r="R682" i="18"/>
  <c r="S682" i="18" s="1"/>
  <c r="Q682" i="18"/>
  <c r="R681" i="18"/>
  <c r="S681" i="18" s="1"/>
  <c r="Q681" i="18"/>
  <c r="R680" i="18"/>
  <c r="S680" i="18"/>
  <c r="Q680" i="18"/>
  <c r="R679" i="18"/>
  <c r="S679" i="18"/>
  <c r="Q679" i="18"/>
  <c r="R678" i="18"/>
  <c r="S678" i="18" s="1"/>
  <c r="Q678" i="18"/>
  <c r="R677" i="18"/>
  <c r="S677" i="18"/>
  <c r="Q677" i="18"/>
  <c r="R676" i="18"/>
  <c r="S676" i="18"/>
  <c r="Q676" i="18"/>
  <c r="R675" i="18"/>
  <c r="S675" i="18"/>
  <c r="Q675" i="18"/>
  <c r="R674" i="18"/>
  <c r="S674" i="18" s="1"/>
  <c r="Q674" i="18"/>
  <c r="R673" i="18"/>
  <c r="S673" i="18" s="1"/>
  <c r="Q673" i="18"/>
  <c r="R672" i="18"/>
  <c r="S672" i="18"/>
  <c r="Q672" i="18"/>
  <c r="R671" i="18"/>
  <c r="S671" i="18"/>
  <c r="Q671" i="18"/>
  <c r="R670" i="18"/>
  <c r="S670" i="18" s="1"/>
  <c r="Q670" i="18"/>
  <c r="R669" i="18"/>
  <c r="S669" i="18" s="1"/>
  <c r="Q669" i="18"/>
  <c r="R668" i="18"/>
  <c r="S668" i="18"/>
  <c r="Q668" i="18"/>
  <c r="R667" i="18"/>
  <c r="S667" i="18"/>
  <c r="Q667" i="18"/>
  <c r="R666" i="18"/>
  <c r="S666" i="18" s="1"/>
  <c r="Q666" i="18"/>
  <c r="R665" i="18"/>
  <c r="S665" i="18" s="1"/>
  <c r="Q665" i="18"/>
  <c r="R664" i="18"/>
  <c r="S664" i="18"/>
  <c r="Q664" i="18"/>
  <c r="R663" i="18"/>
  <c r="S663" i="18"/>
  <c r="Q663" i="18"/>
  <c r="R662" i="18"/>
  <c r="S662" i="18" s="1"/>
  <c r="Q662" i="18"/>
  <c r="R661" i="18"/>
  <c r="S661" i="18"/>
  <c r="Q661" i="18"/>
  <c r="R660" i="18"/>
  <c r="S660" i="18"/>
  <c r="Q660" i="18"/>
  <c r="R659" i="18"/>
  <c r="S659" i="18"/>
  <c r="Q659" i="18"/>
  <c r="R658" i="18"/>
  <c r="S658" i="18" s="1"/>
  <c r="Q658" i="18"/>
  <c r="R657" i="18"/>
  <c r="S657" i="18" s="1"/>
  <c r="Q657" i="18"/>
  <c r="R656" i="18"/>
  <c r="S656" i="18"/>
  <c r="Q656" i="18"/>
  <c r="R655" i="18"/>
  <c r="S655" i="18"/>
  <c r="Q655" i="18"/>
  <c r="R654" i="18"/>
  <c r="S654" i="18" s="1"/>
  <c r="Q654" i="18"/>
  <c r="R653" i="18"/>
  <c r="S653" i="18"/>
  <c r="Q653" i="18"/>
  <c r="R652" i="18"/>
  <c r="S652" i="18"/>
  <c r="Q652" i="18"/>
  <c r="R651" i="18"/>
  <c r="S651" i="18"/>
  <c r="Q651" i="18"/>
  <c r="R650" i="18"/>
  <c r="S650" i="18" s="1"/>
  <c r="Q650" i="18"/>
  <c r="R649" i="18"/>
  <c r="S649" i="18" s="1"/>
  <c r="Q649" i="18"/>
  <c r="R648" i="18"/>
  <c r="S648" i="18"/>
  <c r="Q648" i="18"/>
  <c r="R647" i="18"/>
  <c r="S647" i="18"/>
  <c r="Q647" i="18"/>
  <c r="R646" i="18"/>
  <c r="S646" i="18" s="1"/>
  <c r="Q646" i="18"/>
  <c r="R645" i="18"/>
  <c r="S645" i="18"/>
  <c r="Q645" i="18"/>
  <c r="R644" i="18"/>
  <c r="S644" i="18"/>
  <c r="Q644" i="18"/>
  <c r="R643" i="18"/>
  <c r="S643" i="18"/>
  <c r="Q643" i="18"/>
  <c r="R642" i="18"/>
  <c r="S642" i="18" s="1"/>
  <c r="Q642" i="18"/>
  <c r="R641" i="18"/>
  <c r="S641" i="18" s="1"/>
  <c r="Q641" i="18"/>
  <c r="R640" i="18"/>
  <c r="S640" i="18"/>
  <c r="Q640" i="18"/>
  <c r="R639" i="18"/>
  <c r="S639" i="18"/>
  <c r="Q639" i="18"/>
  <c r="R638" i="18"/>
  <c r="S638" i="18" s="1"/>
  <c r="Q638" i="18"/>
  <c r="R637" i="18"/>
  <c r="S637" i="18" s="1"/>
  <c r="Q637" i="18"/>
  <c r="R636" i="18"/>
  <c r="S636" i="18"/>
  <c r="Q636" i="18"/>
  <c r="R635" i="18"/>
  <c r="S635" i="18"/>
  <c r="Q635" i="18"/>
  <c r="R634" i="18"/>
  <c r="S634" i="18" s="1"/>
  <c r="Q634" i="18"/>
  <c r="R633" i="18"/>
  <c r="S633" i="18" s="1"/>
  <c r="Q633" i="18"/>
  <c r="R632" i="18"/>
  <c r="S632" i="18"/>
  <c r="Q632" i="18"/>
  <c r="R631" i="18"/>
  <c r="S631" i="18"/>
  <c r="Q631" i="18"/>
  <c r="R630" i="18"/>
  <c r="S630" i="18" s="1"/>
  <c r="Q630" i="18"/>
  <c r="R629" i="18"/>
  <c r="S629" i="18" s="1"/>
  <c r="Q629" i="18"/>
  <c r="R628" i="18"/>
  <c r="S628" i="18"/>
  <c r="Q628" i="18"/>
  <c r="R627" i="18"/>
  <c r="S627" i="18"/>
  <c r="Q627" i="18"/>
  <c r="R626" i="18"/>
  <c r="S626" i="18" s="1"/>
  <c r="Q626" i="18"/>
  <c r="R625" i="18"/>
  <c r="S625" i="18" s="1"/>
  <c r="Q625" i="18"/>
  <c r="R624" i="18"/>
  <c r="S624" i="18"/>
  <c r="Q624" i="18"/>
  <c r="R623" i="18"/>
  <c r="S623" i="18"/>
  <c r="Q623" i="18"/>
  <c r="R622" i="18"/>
  <c r="S622" i="18" s="1"/>
  <c r="Q622" i="18"/>
  <c r="R621" i="18"/>
  <c r="S621" i="18" s="1"/>
  <c r="Q621" i="18"/>
  <c r="R620" i="18"/>
  <c r="S620" i="18"/>
  <c r="Q620" i="18"/>
  <c r="R619" i="18"/>
  <c r="S619" i="18"/>
  <c r="Q619" i="18"/>
  <c r="R618" i="18"/>
  <c r="S618" i="18" s="1"/>
  <c r="Q618" i="18"/>
  <c r="R617" i="18"/>
  <c r="S617" i="18" s="1"/>
  <c r="Q617" i="18"/>
  <c r="R616" i="18"/>
  <c r="S616" i="18"/>
  <c r="Q616" i="18"/>
  <c r="R615" i="18"/>
  <c r="S615" i="18"/>
  <c r="Q615" i="18"/>
  <c r="R614" i="18"/>
  <c r="S614" i="18" s="1"/>
  <c r="Q614" i="18"/>
  <c r="R613" i="18"/>
  <c r="S613" i="18"/>
  <c r="Q613" i="18"/>
  <c r="R612" i="18"/>
  <c r="S612" i="18"/>
  <c r="Q612" i="18"/>
  <c r="R611" i="18"/>
  <c r="S611" i="18"/>
  <c r="Q611" i="18"/>
  <c r="R610" i="18"/>
  <c r="S610" i="18" s="1"/>
  <c r="Q610" i="18"/>
  <c r="R609" i="18"/>
  <c r="S609" i="18" s="1"/>
  <c r="Q609" i="18"/>
  <c r="R608" i="18"/>
  <c r="S608" i="18"/>
  <c r="Q608" i="18"/>
  <c r="R607" i="18"/>
  <c r="S607" i="18"/>
  <c r="Q607" i="18"/>
  <c r="R606" i="18"/>
  <c r="S606" i="18" s="1"/>
  <c r="Q606" i="18"/>
  <c r="R605" i="18"/>
  <c r="S605" i="18" s="1"/>
  <c r="Q605" i="18"/>
  <c r="R604" i="18"/>
  <c r="S604" i="18"/>
  <c r="Q604" i="18"/>
  <c r="R603" i="18"/>
  <c r="S603" i="18"/>
  <c r="Q603" i="18"/>
  <c r="R602" i="18"/>
  <c r="S602" i="18" s="1"/>
  <c r="Q602" i="18"/>
  <c r="R601" i="18"/>
  <c r="S601" i="18" s="1"/>
  <c r="Q601" i="18"/>
  <c r="R600" i="18"/>
  <c r="S600" i="18"/>
  <c r="Q600" i="18"/>
  <c r="R599" i="18"/>
  <c r="S599" i="18"/>
  <c r="Q599" i="18"/>
  <c r="R598" i="18"/>
  <c r="S598" i="18" s="1"/>
  <c r="Q598" i="18"/>
  <c r="R597" i="18"/>
  <c r="S597" i="18"/>
  <c r="Q597" i="18"/>
  <c r="R596" i="18"/>
  <c r="S596" i="18"/>
  <c r="Q596" i="18"/>
  <c r="R595" i="18"/>
  <c r="S595" i="18"/>
  <c r="Q595" i="18"/>
  <c r="R594" i="18"/>
  <c r="S594" i="18" s="1"/>
  <c r="Q594" i="18"/>
  <c r="R593" i="18"/>
  <c r="S593" i="18" s="1"/>
  <c r="Q593" i="18"/>
  <c r="R592" i="18"/>
  <c r="S592" i="18"/>
  <c r="Q592" i="18"/>
  <c r="R591" i="18"/>
  <c r="S591" i="18"/>
  <c r="Q591" i="18"/>
  <c r="R590" i="18"/>
  <c r="S590" i="18" s="1"/>
  <c r="Q590" i="18"/>
  <c r="R589" i="18"/>
  <c r="S589" i="18"/>
  <c r="Q589" i="18"/>
  <c r="R588" i="18"/>
  <c r="S588" i="18"/>
  <c r="Q588" i="18"/>
  <c r="R587" i="18"/>
  <c r="S587" i="18"/>
  <c r="Q587" i="18"/>
  <c r="R586" i="18"/>
  <c r="S586" i="18" s="1"/>
  <c r="Q586" i="18"/>
  <c r="R585" i="18"/>
  <c r="S585" i="18" s="1"/>
  <c r="Q585" i="18"/>
  <c r="R584" i="18"/>
  <c r="S584" i="18"/>
  <c r="Q584" i="18"/>
  <c r="R583" i="18"/>
  <c r="S583" i="18"/>
  <c r="Q583" i="18"/>
  <c r="R582" i="18"/>
  <c r="S582" i="18" s="1"/>
  <c r="Q582" i="18"/>
  <c r="R581" i="18"/>
  <c r="S581" i="18"/>
  <c r="Q581" i="18"/>
  <c r="R580" i="18"/>
  <c r="S580" i="18"/>
  <c r="Q580" i="18"/>
  <c r="R579" i="18"/>
  <c r="S579" i="18"/>
  <c r="Q579" i="18"/>
  <c r="R578" i="18"/>
  <c r="S578" i="18" s="1"/>
  <c r="Q578" i="18"/>
  <c r="R577" i="18"/>
  <c r="S577" i="18" s="1"/>
  <c r="Q577" i="18"/>
  <c r="R576" i="18"/>
  <c r="S576" i="18"/>
  <c r="Q576" i="18"/>
  <c r="R575" i="18"/>
  <c r="S575" i="18"/>
  <c r="Q575" i="18"/>
  <c r="R574" i="18"/>
  <c r="S574" i="18" s="1"/>
  <c r="Q574" i="18"/>
  <c r="R573" i="18"/>
  <c r="S573" i="18" s="1"/>
  <c r="Q573" i="18"/>
  <c r="R572" i="18"/>
  <c r="S572" i="18"/>
  <c r="Q572" i="18"/>
  <c r="R571" i="18"/>
  <c r="S571" i="18"/>
  <c r="Q571" i="18"/>
  <c r="R570" i="18"/>
  <c r="S570" i="18" s="1"/>
  <c r="Q570" i="18"/>
  <c r="R569" i="18"/>
  <c r="S569" i="18" s="1"/>
  <c r="Q569" i="18"/>
  <c r="R568" i="18"/>
  <c r="S568" i="18"/>
  <c r="Q568" i="18"/>
  <c r="R567" i="18"/>
  <c r="S567" i="18"/>
  <c r="Q567" i="18"/>
  <c r="R566" i="18"/>
  <c r="S566" i="18" s="1"/>
  <c r="Q566" i="18"/>
  <c r="R565" i="18"/>
  <c r="S565" i="18" s="1"/>
  <c r="Q565" i="18"/>
  <c r="R564" i="18"/>
  <c r="S564" i="18"/>
  <c r="Q564" i="18"/>
  <c r="R563" i="18"/>
  <c r="S563" i="18"/>
  <c r="Q563" i="18"/>
  <c r="R562" i="18"/>
  <c r="S562" i="18" s="1"/>
  <c r="Q562" i="18"/>
  <c r="R561" i="18"/>
  <c r="S561" i="18" s="1"/>
  <c r="Q561" i="18"/>
  <c r="R560" i="18"/>
  <c r="S560" i="18"/>
  <c r="Q560" i="18"/>
  <c r="R559" i="18"/>
  <c r="S559" i="18"/>
  <c r="Q559" i="18"/>
  <c r="R558" i="18"/>
  <c r="S558" i="18" s="1"/>
  <c r="Q558" i="18"/>
  <c r="R557" i="18"/>
  <c r="S557" i="18" s="1"/>
  <c r="Q557" i="18"/>
  <c r="R556" i="18"/>
  <c r="S556" i="18"/>
  <c r="Q556" i="18"/>
  <c r="R555" i="18"/>
  <c r="S555" i="18"/>
  <c r="Q555" i="18"/>
  <c r="R554" i="18"/>
  <c r="S554" i="18" s="1"/>
  <c r="Q554" i="18"/>
  <c r="R553" i="18"/>
  <c r="S553" i="18" s="1"/>
  <c r="Q553" i="18"/>
  <c r="R552" i="18"/>
  <c r="S552" i="18"/>
  <c r="Q552" i="18"/>
  <c r="R551" i="18"/>
  <c r="S551" i="18"/>
  <c r="Q551" i="18"/>
  <c r="R550" i="18"/>
  <c r="S550" i="18" s="1"/>
  <c r="Q550" i="18"/>
  <c r="R549" i="18"/>
  <c r="S549" i="18"/>
  <c r="Q549" i="18"/>
  <c r="R548" i="18"/>
  <c r="S548" i="18"/>
  <c r="Q548" i="18"/>
  <c r="R547" i="18"/>
  <c r="S547" i="18"/>
  <c r="Q547" i="18"/>
  <c r="R546" i="18"/>
  <c r="S546" i="18" s="1"/>
  <c r="Q546" i="18"/>
  <c r="R545" i="18"/>
  <c r="S545" i="18" s="1"/>
  <c r="Q545" i="18"/>
  <c r="R544" i="18"/>
  <c r="S544" i="18"/>
  <c r="Q544" i="18"/>
  <c r="R543" i="18"/>
  <c r="S543" i="18"/>
  <c r="Q543" i="18"/>
  <c r="R542" i="18"/>
  <c r="S542" i="18" s="1"/>
  <c r="Q542" i="18"/>
  <c r="R541" i="18"/>
  <c r="S541" i="18" s="1"/>
  <c r="Q541" i="18"/>
  <c r="R540" i="18"/>
  <c r="S540" i="18"/>
  <c r="Q540" i="18"/>
  <c r="R539" i="18"/>
  <c r="S539" i="18"/>
  <c r="Q539" i="18"/>
  <c r="R538" i="18"/>
  <c r="S538" i="18" s="1"/>
  <c r="Q538" i="18"/>
  <c r="R537" i="18"/>
  <c r="S537" i="18" s="1"/>
  <c r="Q537" i="18"/>
  <c r="R536" i="18"/>
  <c r="S536" i="18"/>
  <c r="Q536" i="18"/>
  <c r="R535" i="18"/>
  <c r="S535" i="18"/>
  <c r="Q535" i="18"/>
  <c r="R534" i="18"/>
  <c r="S534" i="18" s="1"/>
  <c r="Q534" i="18"/>
  <c r="R533" i="18"/>
  <c r="S533" i="18"/>
  <c r="Q533" i="18"/>
  <c r="R532" i="18"/>
  <c r="S532" i="18"/>
  <c r="Q532" i="18"/>
  <c r="R531" i="18"/>
  <c r="S531" i="18"/>
  <c r="Q531" i="18"/>
  <c r="R530" i="18"/>
  <c r="S530" i="18" s="1"/>
  <c r="Q530" i="18"/>
  <c r="R529" i="18"/>
  <c r="S529" i="18" s="1"/>
  <c r="Q529" i="18"/>
  <c r="R528" i="18"/>
  <c r="S528" i="18"/>
  <c r="Q528" i="18"/>
  <c r="R527" i="18"/>
  <c r="S527" i="18"/>
  <c r="Q527" i="18"/>
  <c r="R526" i="18"/>
  <c r="S526" i="18" s="1"/>
  <c r="Q526" i="18"/>
  <c r="R525" i="18"/>
  <c r="S525" i="18"/>
  <c r="Q525" i="18"/>
  <c r="R524" i="18"/>
  <c r="S524" i="18"/>
  <c r="Q524" i="18"/>
  <c r="R523" i="18"/>
  <c r="S523" i="18"/>
  <c r="Q523" i="18"/>
  <c r="R522" i="18"/>
  <c r="S522" i="18" s="1"/>
  <c r="Q522" i="18"/>
  <c r="R521" i="18"/>
  <c r="S521" i="18" s="1"/>
  <c r="Q521" i="18"/>
  <c r="R520" i="18"/>
  <c r="S520" i="18"/>
  <c r="Q520" i="18"/>
  <c r="R519" i="18"/>
  <c r="S519" i="18"/>
  <c r="Q519" i="18"/>
  <c r="R518" i="18"/>
  <c r="S518" i="18" s="1"/>
  <c r="Q518" i="18"/>
  <c r="R517" i="18"/>
  <c r="S517" i="18"/>
  <c r="Q517" i="18"/>
  <c r="R516" i="18"/>
  <c r="S516" i="18"/>
  <c r="Q516" i="18"/>
  <c r="R515" i="18"/>
  <c r="S515" i="18"/>
  <c r="Q515" i="18"/>
  <c r="R514" i="18"/>
  <c r="S514" i="18" s="1"/>
  <c r="Q514" i="18"/>
  <c r="R513" i="18"/>
  <c r="S513" i="18" s="1"/>
  <c r="Q513" i="18"/>
  <c r="R512" i="18"/>
  <c r="S512" i="18"/>
  <c r="Q512" i="18"/>
  <c r="R511" i="18"/>
  <c r="S511" i="18"/>
  <c r="Q511" i="18"/>
  <c r="R510" i="18"/>
  <c r="S510" i="18" s="1"/>
  <c r="Q510" i="18"/>
  <c r="R509" i="18"/>
  <c r="S509" i="18" s="1"/>
  <c r="Q509" i="18"/>
  <c r="R508" i="18"/>
  <c r="S508" i="18"/>
  <c r="Q508" i="18"/>
  <c r="R507" i="18"/>
  <c r="S507" i="18"/>
  <c r="Q507" i="18"/>
  <c r="R506" i="18"/>
  <c r="S506" i="18" s="1"/>
  <c r="Q506" i="18"/>
  <c r="R505" i="18"/>
  <c r="S505" i="18" s="1"/>
  <c r="Q505" i="18"/>
  <c r="R504" i="18"/>
  <c r="S504" i="18"/>
  <c r="Q504" i="18"/>
  <c r="R503" i="18"/>
  <c r="S503" i="18"/>
  <c r="Q503" i="18"/>
  <c r="R502" i="18"/>
  <c r="S502" i="18" s="1"/>
  <c r="Q502" i="18"/>
  <c r="R501" i="18"/>
  <c r="S501" i="18" s="1"/>
  <c r="Q501" i="18"/>
  <c r="R500" i="18"/>
  <c r="S500" i="18"/>
  <c r="Q500" i="18"/>
  <c r="R499" i="18"/>
  <c r="S499" i="18"/>
  <c r="Q499" i="18"/>
  <c r="R498" i="18"/>
  <c r="S498" i="18" s="1"/>
  <c r="Q498" i="18"/>
  <c r="R497" i="18"/>
  <c r="S497" i="18" s="1"/>
  <c r="Q497" i="18"/>
  <c r="R496" i="18"/>
  <c r="S496" i="18"/>
  <c r="Q496" i="18"/>
  <c r="R495" i="18"/>
  <c r="S495" i="18"/>
  <c r="Q495" i="18"/>
  <c r="R494" i="18"/>
  <c r="S494" i="18" s="1"/>
  <c r="Q494" i="18"/>
  <c r="R493" i="18"/>
  <c r="S493" i="18" s="1"/>
  <c r="Q493" i="18"/>
  <c r="R492" i="18"/>
  <c r="S492" i="18"/>
  <c r="Q492" i="18"/>
  <c r="R491" i="18"/>
  <c r="S491" i="18"/>
  <c r="Q491" i="18"/>
  <c r="R490" i="18"/>
  <c r="S490" i="18" s="1"/>
  <c r="Q490" i="18"/>
  <c r="R489" i="18"/>
  <c r="S489" i="18" s="1"/>
  <c r="Q489" i="18"/>
  <c r="R488" i="18"/>
  <c r="S488" i="18"/>
  <c r="Q488" i="18"/>
  <c r="R487" i="18"/>
  <c r="S487" i="18"/>
  <c r="Q487" i="18"/>
  <c r="R486" i="18"/>
  <c r="S486" i="18" s="1"/>
  <c r="Q486" i="18"/>
  <c r="R485" i="18"/>
  <c r="S485" i="18"/>
  <c r="Q485" i="18"/>
  <c r="R484" i="18"/>
  <c r="S484" i="18"/>
  <c r="Q484" i="18"/>
  <c r="R483" i="18"/>
  <c r="S483" i="18"/>
  <c r="Q483" i="18"/>
  <c r="R482" i="18"/>
  <c r="S482" i="18" s="1"/>
  <c r="Q482" i="18"/>
  <c r="R481" i="18"/>
  <c r="S481" i="18" s="1"/>
  <c r="Q481" i="18"/>
  <c r="R480" i="18"/>
  <c r="S480" i="18"/>
  <c r="Q480" i="18"/>
  <c r="R479" i="18"/>
  <c r="S479" i="18"/>
  <c r="Q479" i="18"/>
  <c r="R478" i="18"/>
  <c r="S478" i="18" s="1"/>
  <c r="Q478" i="18"/>
  <c r="R477" i="18"/>
  <c r="S477" i="18" s="1"/>
  <c r="Q477" i="18"/>
  <c r="R476" i="18"/>
  <c r="S476" i="18"/>
  <c r="Q476" i="18"/>
  <c r="R475" i="18"/>
  <c r="S475" i="18"/>
  <c r="Q475" i="18"/>
  <c r="R474" i="18"/>
  <c r="S474" i="18" s="1"/>
  <c r="Q474" i="18"/>
  <c r="R473" i="18"/>
  <c r="S473" i="18"/>
  <c r="Q473" i="18"/>
  <c r="R472" i="18"/>
  <c r="S472" i="18"/>
  <c r="Q472" i="18"/>
  <c r="R471" i="18"/>
  <c r="S471" i="18"/>
  <c r="Q471" i="18"/>
  <c r="R470" i="18"/>
  <c r="S470" i="18" s="1"/>
  <c r="Q470" i="18"/>
  <c r="R469" i="18"/>
  <c r="S469" i="18" s="1"/>
  <c r="Q469" i="18"/>
  <c r="R468" i="18"/>
  <c r="S468" i="18" s="1"/>
  <c r="Q468" i="18"/>
  <c r="R467" i="18"/>
  <c r="S467" i="18"/>
  <c r="Q467" i="18"/>
  <c r="R466" i="18"/>
  <c r="S466" i="18" s="1"/>
  <c r="Q466" i="18"/>
  <c r="R465" i="18"/>
  <c r="S465" i="18" s="1"/>
  <c r="Q465" i="18"/>
  <c r="R464" i="18"/>
  <c r="S464" i="18"/>
  <c r="Q464" i="18"/>
  <c r="R463" i="18"/>
  <c r="S463" i="18"/>
  <c r="Q463" i="18"/>
  <c r="R462" i="18"/>
  <c r="S462" i="18" s="1"/>
  <c r="Q462" i="18"/>
  <c r="R461" i="18"/>
  <c r="S461" i="18" s="1"/>
  <c r="Q461" i="18"/>
  <c r="R460" i="18"/>
  <c r="S460" i="18"/>
  <c r="Q460" i="18"/>
  <c r="R459" i="18"/>
  <c r="S459" i="18"/>
  <c r="Q459" i="18"/>
  <c r="R458" i="18"/>
  <c r="S458" i="18" s="1"/>
  <c r="Q458" i="18"/>
  <c r="R457" i="18"/>
  <c r="S457" i="18"/>
  <c r="Q457" i="18"/>
  <c r="R456" i="18"/>
  <c r="S456" i="18"/>
  <c r="Q456" i="18"/>
  <c r="R455" i="18"/>
  <c r="S455" i="18"/>
  <c r="Q455" i="18"/>
  <c r="R454" i="18"/>
  <c r="S454" i="18" s="1"/>
  <c r="Q454" i="18"/>
  <c r="R453" i="18"/>
  <c r="S453" i="18"/>
  <c r="Q453" i="18"/>
  <c r="R452" i="18"/>
  <c r="S452" i="18"/>
  <c r="Q452" i="18"/>
  <c r="R451" i="18"/>
  <c r="S451" i="18"/>
  <c r="Q451" i="18"/>
  <c r="R450" i="18"/>
  <c r="S450" i="18" s="1"/>
  <c r="Q450" i="18"/>
  <c r="R449" i="18"/>
  <c r="S449" i="18"/>
  <c r="Q449" i="18"/>
  <c r="R448" i="18"/>
  <c r="S448" i="18"/>
  <c r="Q448" i="18"/>
  <c r="R447" i="18"/>
  <c r="S447" i="18"/>
  <c r="Q447" i="18"/>
  <c r="R446" i="18"/>
  <c r="S446" i="18" s="1"/>
  <c r="Q446" i="18"/>
  <c r="R445" i="18"/>
  <c r="S445" i="18" s="1"/>
  <c r="Q445" i="18"/>
  <c r="R444" i="18"/>
  <c r="S444" i="18"/>
  <c r="Q444" i="18"/>
  <c r="R443" i="18"/>
  <c r="S443" i="18"/>
  <c r="Q443" i="18"/>
  <c r="R442" i="18"/>
  <c r="S442" i="18" s="1"/>
  <c r="Q442" i="18"/>
  <c r="R441" i="18"/>
  <c r="S441" i="18"/>
  <c r="Q441" i="18"/>
  <c r="R440" i="18"/>
  <c r="S440" i="18"/>
  <c r="Q440" i="18"/>
  <c r="R439" i="18"/>
  <c r="S439" i="18"/>
  <c r="Q439" i="18"/>
  <c r="R438" i="18"/>
  <c r="S438" i="18" s="1"/>
  <c r="Q438" i="18"/>
  <c r="R437" i="18"/>
  <c r="S437" i="18" s="1"/>
  <c r="Q437" i="18"/>
  <c r="R436" i="18"/>
  <c r="S436" i="18" s="1"/>
  <c r="Q436" i="18"/>
  <c r="R435" i="18"/>
  <c r="S435" i="18"/>
  <c r="Q435" i="18"/>
  <c r="R434" i="18"/>
  <c r="S434" i="18" s="1"/>
  <c r="Q434" i="18"/>
  <c r="R433" i="18"/>
  <c r="S433" i="18" s="1"/>
  <c r="Q433" i="18"/>
  <c r="R432" i="18"/>
  <c r="S432" i="18"/>
  <c r="Q432" i="18"/>
  <c r="R431" i="18"/>
  <c r="S431" i="18"/>
  <c r="Q431" i="18"/>
  <c r="R430" i="18"/>
  <c r="S430" i="18" s="1"/>
  <c r="Q430" i="18"/>
  <c r="R429" i="18"/>
  <c r="S429" i="18" s="1"/>
  <c r="Q429" i="18"/>
  <c r="R428" i="18"/>
  <c r="S428" i="18"/>
  <c r="Q428" i="18"/>
  <c r="R427" i="18"/>
  <c r="S427" i="18"/>
  <c r="Q427" i="18"/>
  <c r="R426" i="18"/>
  <c r="S426" i="18" s="1"/>
  <c r="Q426" i="18"/>
  <c r="R425" i="18"/>
  <c r="S425" i="18"/>
  <c r="Q425" i="18"/>
  <c r="R424" i="18"/>
  <c r="S424" i="18"/>
  <c r="Q424" i="18"/>
  <c r="R423" i="18"/>
  <c r="S423" i="18"/>
  <c r="Q423" i="18"/>
  <c r="R422" i="18"/>
  <c r="S422" i="18" s="1"/>
  <c r="Q422" i="18"/>
  <c r="R421" i="18"/>
  <c r="S421" i="18"/>
  <c r="Q421" i="18"/>
  <c r="R420" i="18"/>
  <c r="S420" i="18"/>
  <c r="Q420" i="18"/>
  <c r="R419" i="18"/>
  <c r="S419" i="18"/>
  <c r="Q419" i="18"/>
  <c r="R418" i="18"/>
  <c r="S418" i="18" s="1"/>
  <c r="Q418" i="18"/>
  <c r="R417" i="18"/>
  <c r="S417" i="18"/>
  <c r="Q417" i="18"/>
  <c r="R416" i="18"/>
  <c r="S416" i="18"/>
  <c r="Q416" i="18"/>
  <c r="R415" i="18"/>
  <c r="S415" i="18"/>
  <c r="Q415" i="18"/>
  <c r="R414" i="18"/>
  <c r="S414" i="18" s="1"/>
  <c r="Q414" i="18"/>
  <c r="R413" i="18"/>
  <c r="S413" i="18" s="1"/>
  <c r="Q413" i="18"/>
  <c r="R412" i="18"/>
  <c r="S412" i="18"/>
  <c r="Q412" i="18"/>
  <c r="R411" i="18"/>
  <c r="S411" i="18"/>
  <c r="Q411" i="18"/>
  <c r="R410" i="18"/>
  <c r="S410" i="18" s="1"/>
  <c r="Q410" i="18"/>
  <c r="R409" i="18"/>
  <c r="S409" i="18"/>
  <c r="Q409" i="18"/>
  <c r="R408" i="18"/>
  <c r="S408" i="18"/>
  <c r="Q408" i="18"/>
  <c r="R407" i="18"/>
  <c r="S407" i="18"/>
  <c r="Q407" i="18"/>
  <c r="R406" i="18"/>
  <c r="S406" i="18" s="1"/>
  <c r="Q406" i="18"/>
  <c r="R405" i="18"/>
  <c r="S405" i="18" s="1"/>
  <c r="Q405" i="18"/>
  <c r="R404" i="18"/>
  <c r="S404" i="18" s="1"/>
  <c r="Q404" i="18"/>
  <c r="R403" i="18"/>
  <c r="S403" i="18"/>
  <c r="Q403" i="18"/>
  <c r="R402" i="18"/>
  <c r="S402" i="18" s="1"/>
  <c r="Q402" i="18"/>
  <c r="R401" i="18"/>
  <c r="S401" i="18" s="1"/>
  <c r="Q401" i="18"/>
  <c r="R400" i="18"/>
  <c r="S400" i="18"/>
  <c r="Q400" i="18"/>
  <c r="R399" i="18"/>
  <c r="S399" i="18"/>
  <c r="Q399" i="18"/>
  <c r="R398" i="18"/>
  <c r="S398" i="18" s="1"/>
  <c r="Q398" i="18"/>
  <c r="R397" i="18"/>
  <c r="S397" i="18" s="1"/>
  <c r="Q397" i="18"/>
  <c r="R396" i="18"/>
  <c r="S396" i="18"/>
  <c r="Q396" i="18"/>
  <c r="R395" i="18"/>
  <c r="S395" i="18"/>
  <c r="Q395" i="18"/>
  <c r="R394" i="18"/>
  <c r="S394" i="18" s="1"/>
  <c r="Q394" i="18"/>
  <c r="R393" i="18"/>
  <c r="S393" i="18"/>
  <c r="Q393" i="18"/>
  <c r="R392" i="18"/>
  <c r="S392" i="18"/>
  <c r="Q392" i="18"/>
  <c r="R391" i="18"/>
  <c r="S391" i="18"/>
  <c r="Q391" i="18"/>
  <c r="R390" i="18"/>
  <c r="S390" i="18" s="1"/>
  <c r="Q390" i="18"/>
  <c r="R389" i="18"/>
  <c r="S389" i="18"/>
  <c r="Q389" i="18"/>
  <c r="R388" i="18"/>
  <c r="S388" i="18"/>
  <c r="Q388" i="18"/>
  <c r="R387" i="18"/>
  <c r="S387" i="18"/>
  <c r="Q387" i="18"/>
  <c r="R386" i="18"/>
  <c r="S386" i="18" s="1"/>
  <c r="Q386" i="18"/>
  <c r="R385" i="18"/>
  <c r="S385" i="18"/>
  <c r="Q385" i="18"/>
  <c r="R384" i="18"/>
  <c r="S384" i="18"/>
  <c r="Q384" i="18"/>
  <c r="R383" i="18"/>
  <c r="S383" i="18"/>
  <c r="Q383" i="18"/>
  <c r="R382" i="18"/>
  <c r="S382" i="18" s="1"/>
  <c r="Q382" i="18"/>
  <c r="R381" i="18"/>
  <c r="S381" i="18" s="1"/>
  <c r="Q381" i="18"/>
  <c r="R380" i="18"/>
  <c r="S380" i="18"/>
  <c r="Q380" i="18"/>
  <c r="R379" i="18"/>
  <c r="S379" i="18"/>
  <c r="Q379" i="18"/>
  <c r="R378" i="18"/>
  <c r="S378" i="18" s="1"/>
  <c r="Q378" i="18"/>
  <c r="R377" i="18"/>
  <c r="S377" i="18"/>
  <c r="Q377" i="18"/>
  <c r="R376" i="18"/>
  <c r="S376" i="18"/>
  <c r="Q376" i="18"/>
  <c r="R375" i="18"/>
  <c r="S375" i="18"/>
  <c r="Q375" i="18"/>
  <c r="R374" i="18"/>
  <c r="S374" i="18" s="1"/>
  <c r="Q374" i="18"/>
  <c r="R373" i="18"/>
  <c r="S373" i="18" s="1"/>
  <c r="Q373" i="18"/>
  <c r="R372" i="18"/>
  <c r="S372" i="18" s="1"/>
  <c r="Q372" i="18"/>
  <c r="R371" i="18"/>
  <c r="S371" i="18"/>
  <c r="Q371" i="18"/>
  <c r="R370" i="18"/>
  <c r="S370" i="18" s="1"/>
  <c r="Q370" i="18"/>
  <c r="R369" i="18"/>
  <c r="S369" i="18" s="1"/>
  <c r="Q369" i="18"/>
  <c r="R368" i="18"/>
  <c r="S368" i="18"/>
  <c r="Q368" i="18"/>
  <c r="R367" i="18"/>
  <c r="S367" i="18"/>
  <c r="Q367" i="18"/>
  <c r="R366" i="18"/>
  <c r="S366" i="18" s="1"/>
  <c r="Q366" i="18"/>
  <c r="R365" i="18"/>
  <c r="S365" i="18" s="1"/>
  <c r="Q365" i="18"/>
  <c r="R364" i="18"/>
  <c r="S364" i="18"/>
  <c r="Q364" i="18"/>
  <c r="R363" i="18"/>
  <c r="S363" i="18"/>
  <c r="Q363" i="18"/>
  <c r="R362" i="18"/>
  <c r="S362" i="18" s="1"/>
  <c r="Q362" i="18"/>
  <c r="R361" i="18"/>
  <c r="S361" i="18"/>
  <c r="Q361" i="18"/>
  <c r="R360" i="18"/>
  <c r="S360" i="18"/>
  <c r="Q360" i="18"/>
  <c r="R359" i="18"/>
  <c r="S359" i="18"/>
  <c r="Q359" i="18"/>
  <c r="R358" i="18"/>
  <c r="S358" i="18" s="1"/>
  <c r="Q358" i="18"/>
  <c r="R357" i="18"/>
  <c r="S357" i="18"/>
  <c r="Q357" i="18"/>
  <c r="R356" i="18"/>
  <c r="S356" i="18"/>
  <c r="Q356" i="18"/>
  <c r="R355" i="18"/>
  <c r="S355" i="18"/>
  <c r="Q355" i="18"/>
  <c r="R354" i="18"/>
  <c r="S354" i="18" s="1"/>
  <c r="Q354" i="18"/>
  <c r="R353" i="18"/>
  <c r="S353" i="18"/>
  <c r="Q353" i="18"/>
  <c r="R352" i="18"/>
  <c r="S352" i="18"/>
  <c r="Q352" i="18"/>
  <c r="R351" i="18"/>
  <c r="S351" i="18"/>
  <c r="Q351" i="18"/>
  <c r="R350" i="18"/>
  <c r="S350" i="18" s="1"/>
  <c r="Q350" i="18"/>
  <c r="R349" i="18"/>
  <c r="S349" i="18" s="1"/>
  <c r="Q349" i="18"/>
  <c r="R348" i="18"/>
  <c r="S348" i="18"/>
  <c r="Q348" i="18"/>
  <c r="R347" i="18"/>
  <c r="S347" i="18"/>
  <c r="Q347" i="18"/>
  <c r="R346" i="18"/>
  <c r="S346" i="18" s="1"/>
  <c r="Q346" i="18"/>
  <c r="R345" i="18"/>
  <c r="S345" i="18"/>
  <c r="Q345" i="18"/>
  <c r="R344" i="18"/>
  <c r="S344" i="18"/>
  <c r="Q344" i="18"/>
  <c r="R343" i="18"/>
  <c r="S343" i="18"/>
  <c r="Q343" i="18"/>
  <c r="R342" i="18"/>
  <c r="S342" i="18" s="1"/>
  <c r="Q342" i="18"/>
  <c r="R341" i="18"/>
  <c r="S341" i="18" s="1"/>
  <c r="Q341" i="18"/>
  <c r="R340" i="18"/>
  <c r="S340" i="18" s="1"/>
  <c r="Q340" i="18"/>
  <c r="R339" i="18"/>
  <c r="S339" i="18"/>
  <c r="Q339" i="18"/>
  <c r="R338" i="18"/>
  <c r="S338" i="18" s="1"/>
  <c r="Q338" i="18"/>
  <c r="R337" i="18"/>
  <c r="S337" i="18" s="1"/>
  <c r="Q337" i="18"/>
  <c r="R336" i="18"/>
  <c r="S336" i="18"/>
  <c r="Q336" i="18"/>
  <c r="R335" i="18"/>
  <c r="S335" i="18"/>
  <c r="Q335" i="18"/>
  <c r="R334" i="18"/>
  <c r="S334" i="18" s="1"/>
  <c r="Q334" i="18"/>
  <c r="R333" i="18"/>
  <c r="S333" i="18" s="1"/>
  <c r="Q333" i="18"/>
  <c r="R332" i="18"/>
  <c r="S332" i="18"/>
  <c r="Q332" i="18"/>
  <c r="R331" i="18"/>
  <c r="S331" i="18"/>
  <c r="Q331" i="18"/>
  <c r="R330" i="18"/>
  <c r="S330" i="18" s="1"/>
  <c r="Q330" i="18"/>
  <c r="R329" i="18"/>
  <c r="S329" i="18"/>
  <c r="Q329" i="18"/>
  <c r="R328" i="18"/>
  <c r="S328" i="18"/>
  <c r="Q328" i="18"/>
  <c r="R327" i="18"/>
  <c r="S327" i="18"/>
  <c r="Q327" i="18"/>
  <c r="R326" i="18"/>
  <c r="S326" i="18" s="1"/>
  <c r="Q326" i="18"/>
  <c r="R325" i="18"/>
  <c r="S325" i="18"/>
  <c r="Q325" i="18"/>
  <c r="R324" i="18"/>
  <c r="S324" i="18"/>
  <c r="Q324" i="18"/>
  <c r="R323" i="18"/>
  <c r="S323" i="18"/>
  <c r="Q323" i="18"/>
  <c r="R322" i="18"/>
  <c r="S322" i="18" s="1"/>
  <c r="Q322" i="18"/>
  <c r="R321" i="18"/>
  <c r="S321" i="18"/>
  <c r="Q321" i="18"/>
  <c r="R320" i="18"/>
  <c r="S320" i="18" s="1"/>
  <c r="Q320" i="18"/>
  <c r="R319" i="18"/>
  <c r="S319" i="18"/>
  <c r="Q319" i="18"/>
  <c r="R318" i="18"/>
  <c r="S318" i="18" s="1"/>
  <c r="Q318" i="18"/>
  <c r="R317" i="18"/>
  <c r="S317" i="18" s="1"/>
  <c r="Q317" i="18"/>
  <c r="R316" i="18"/>
  <c r="S316" i="18"/>
  <c r="Q316" i="18"/>
  <c r="R315" i="18"/>
  <c r="S315" i="18"/>
  <c r="Q315" i="18"/>
  <c r="R314" i="18"/>
  <c r="S314" i="18" s="1"/>
  <c r="Q314" i="18"/>
  <c r="R313" i="18"/>
  <c r="S313" i="18"/>
  <c r="Q313" i="18"/>
  <c r="R312" i="18"/>
  <c r="S312" i="18" s="1"/>
  <c r="Q312" i="18"/>
  <c r="R311" i="18"/>
  <c r="S311" i="18"/>
  <c r="Q311" i="18"/>
  <c r="R310" i="18"/>
  <c r="S310" i="18" s="1"/>
  <c r="Q310" i="18"/>
  <c r="R309" i="18"/>
  <c r="S309" i="18" s="1"/>
  <c r="Q309" i="18"/>
  <c r="R308" i="18"/>
  <c r="S308" i="18" s="1"/>
  <c r="Q308" i="18"/>
  <c r="R307" i="18"/>
  <c r="S307" i="18"/>
  <c r="Q307" i="18"/>
  <c r="R306" i="18"/>
  <c r="S306" i="18" s="1"/>
  <c r="Q306" i="18"/>
  <c r="R305" i="18"/>
  <c r="S305" i="18" s="1"/>
  <c r="Q305" i="18"/>
  <c r="R304" i="18"/>
  <c r="S304" i="18" s="1"/>
  <c r="Q304" i="18"/>
  <c r="R303" i="18"/>
  <c r="S303" i="18"/>
  <c r="Q303" i="18"/>
  <c r="R302" i="18"/>
  <c r="S302" i="18" s="1"/>
  <c r="Q302" i="18"/>
  <c r="R301" i="18"/>
  <c r="S301" i="18" s="1"/>
  <c r="Q301" i="18"/>
  <c r="R300" i="18"/>
  <c r="S300" i="18"/>
  <c r="Q300" i="18"/>
  <c r="R299" i="18"/>
  <c r="S299" i="18"/>
  <c r="Q299" i="18"/>
  <c r="R298" i="18"/>
  <c r="S298" i="18"/>
  <c r="Q298" i="18"/>
  <c r="R297" i="18"/>
  <c r="S297" i="18" s="1"/>
  <c r="Q297" i="18"/>
  <c r="R296" i="18"/>
  <c r="S296" i="18"/>
  <c r="Q296" i="18"/>
  <c r="R295" i="18"/>
  <c r="S295" i="18" s="1"/>
  <c r="Q295" i="18"/>
  <c r="R294" i="18"/>
  <c r="S294" i="18" s="1"/>
  <c r="Q294" i="18"/>
  <c r="R293" i="18"/>
  <c r="S293" i="18"/>
  <c r="Q293" i="18"/>
  <c r="R292" i="18"/>
  <c r="S292" i="18" s="1"/>
  <c r="Q292" i="18"/>
  <c r="R291" i="18"/>
  <c r="S291" i="18"/>
  <c r="Q291" i="18"/>
  <c r="R290" i="18"/>
  <c r="S290" i="18" s="1"/>
  <c r="Q290" i="18"/>
  <c r="R289" i="18"/>
  <c r="S289" i="18"/>
  <c r="Q289" i="18"/>
  <c r="R288" i="18"/>
  <c r="S288" i="18"/>
  <c r="Q288" i="18"/>
  <c r="R287" i="18"/>
  <c r="S287" i="18"/>
  <c r="Q287" i="18"/>
  <c r="R286" i="18"/>
  <c r="S286" i="18" s="1"/>
  <c r="Q286" i="18"/>
  <c r="R285" i="18"/>
  <c r="S285" i="18"/>
  <c r="Q285" i="18"/>
  <c r="R284" i="18"/>
  <c r="S284" i="18"/>
  <c r="Q284" i="18"/>
  <c r="R283" i="18"/>
  <c r="S283" i="18"/>
  <c r="Q283" i="18"/>
  <c r="R282" i="18"/>
  <c r="S282" i="18"/>
  <c r="Q282" i="18"/>
  <c r="R281" i="18"/>
  <c r="S281" i="18" s="1"/>
  <c r="Q281" i="18"/>
  <c r="R280" i="18"/>
  <c r="S280" i="18" s="1"/>
  <c r="Q280" i="18"/>
  <c r="R279" i="18"/>
  <c r="S279" i="18" s="1"/>
  <c r="Q279" i="18"/>
  <c r="R278" i="18"/>
  <c r="S278" i="18" s="1"/>
  <c r="Q278" i="18"/>
  <c r="R277" i="18"/>
  <c r="S277" i="18" s="1"/>
  <c r="Q277" i="18"/>
  <c r="R276" i="18"/>
  <c r="S276" i="18" s="1"/>
  <c r="Q276" i="18"/>
  <c r="R275" i="18"/>
  <c r="S275" i="18"/>
  <c r="Q275" i="18"/>
  <c r="R274" i="18"/>
  <c r="S274" i="18"/>
  <c r="Q274" i="18"/>
  <c r="R273" i="18"/>
  <c r="S273" i="18"/>
  <c r="Q273" i="18"/>
  <c r="R272" i="18"/>
  <c r="S272" i="18" s="1"/>
  <c r="Q272" i="18"/>
  <c r="R271" i="18"/>
  <c r="S271" i="18"/>
  <c r="Q271" i="18"/>
  <c r="R270" i="18"/>
  <c r="S270" i="18" s="1"/>
  <c r="Q270" i="18"/>
  <c r="R269" i="18"/>
  <c r="S269" i="18" s="1"/>
  <c r="Q269" i="18"/>
  <c r="R268" i="18"/>
  <c r="S268" i="18"/>
  <c r="Q268" i="18"/>
  <c r="R267" i="18"/>
  <c r="S267" i="18"/>
  <c r="Q267" i="18"/>
  <c r="R266" i="18"/>
  <c r="S266" i="18" s="1"/>
  <c r="Q266" i="18"/>
  <c r="R265" i="18"/>
  <c r="S265" i="18" s="1"/>
  <c r="Q265" i="18"/>
  <c r="R264" i="18"/>
  <c r="S264" i="18"/>
  <c r="Q264" i="18"/>
  <c r="R263" i="18"/>
  <c r="S263" i="18"/>
  <c r="Q263" i="18"/>
  <c r="R262" i="18"/>
  <c r="S262" i="18" s="1"/>
  <c r="Q262" i="18"/>
  <c r="R261" i="18"/>
  <c r="S261" i="18"/>
  <c r="Q261" i="18"/>
  <c r="R260" i="18"/>
  <c r="S260" i="18"/>
  <c r="Q260" i="18"/>
  <c r="R259" i="18"/>
  <c r="S259" i="18"/>
  <c r="Q259" i="18"/>
  <c r="R258" i="18"/>
  <c r="S258" i="18" s="1"/>
  <c r="Q258" i="18"/>
  <c r="R257" i="18"/>
  <c r="S257" i="18"/>
  <c r="Q257" i="18"/>
  <c r="R256" i="18"/>
  <c r="S256" i="18" s="1"/>
  <c r="Q256" i="18"/>
  <c r="R255" i="18"/>
  <c r="S255" i="18" s="1"/>
  <c r="Q255" i="18"/>
  <c r="R254" i="18"/>
  <c r="S254" i="18" s="1"/>
  <c r="Q254" i="18"/>
  <c r="R253" i="18"/>
  <c r="S253" i="18" s="1"/>
  <c r="Q253" i="18"/>
  <c r="R252" i="18"/>
  <c r="S252" i="18" s="1"/>
  <c r="Q252" i="18"/>
  <c r="R251" i="18"/>
  <c r="S251" i="18"/>
  <c r="Q251" i="18"/>
  <c r="R250" i="18"/>
  <c r="S250" i="18"/>
  <c r="Q250" i="18"/>
  <c r="R249" i="18"/>
  <c r="S249" i="18"/>
  <c r="Q249" i="18"/>
  <c r="R248" i="18"/>
  <c r="S248" i="18"/>
  <c r="Q248" i="18"/>
  <c r="R247" i="18"/>
  <c r="S247" i="18" s="1"/>
  <c r="Q247" i="18"/>
  <c r="R246" i="18"/>
  <c r="S246" i="18" s="1"/>
  <c r="Q246" i="18"/>
  <c r="R245" i="18"/>
  <c r="S245" i="18"/>
  <c r="Q245" i="18"/>
  <c r="R244" i="18"/>
  <c r="S244" i="18" s="1"/>
  <c r="Q244" i="18"/>
  <c r="R243" i="18"/>
  <c r="S243" i="18"/>
  <c r="Q243" i="18"/>
  <c r="R242" i="18"/>
  <c r="S242" i="18" s="1"/>
  <c r="Q242" i="18"/>
  <c r="R241" i="18"/>
  <c r="S241" i="18" s="1"/>
  <c r="Q241" i="18"/>
  <c r="R240" i="18"/>
  <c r="S240" i="18" s="1"/>
  <c r="Q240" i="18"/>
  <c r="R239" i="18"/>
  <c r="S239" i="18"/>
  <c r="Q239" i="18"/>
  <c r="R238" i="18"/>
  <c r="S238" i="18" s="1"/>
  <c r="Q238" i="18"/>
  <c r="R237" i="18"/>
  <c r="S237" i="18" s="1"/>
  <c r="Q237" i="18"/>
  <c r="R236" i="18"/>
  <c r="S236" i="18"/>
  <c r="Q236" i="18"/>
  <c r="R235" i="18"/>
  <c r="S235" i="18"/>
  <c r="Q235" i="18"/>
  <c r="R234" i="18"/>
  <c r="S234" i="18"/>
  <c r="Q234" i="18"/>
  <c r="R233" i="18"/>
  <c r="S233" i="18" s="1"/>
  <c r="Q233" i="18"/>
  <c r="R232" i="18"/>
  <c r="S232" i="18"/>
  <c r="Q232" i="18"/>
  <c r="R231" i="18"/>
  <c r="S231" i="18" s="1"/>
  <c r="Q231" i="18"/>
  <c r="R230" i="18"/>
  <c r="S230" i="18" s="1"/>
  <c r="Q230" i="18"/>
  <c r="R229" i="18"/>
  <c r="S229" i="18"/>
  <c r="Q229" i="18"/>
  <c r="R228" i="18"/>
  <c r="S228" i="18" s="1"/>
  <c r="Q228" i="18"/>
  <c r="R227" i="18"/>
  <c r="S227" i="18"/>
  <c r="Q227" i="18"/>
  <c r="R226" i="18"/>
  <c r="S226" i="18" s="1"/>
  <c r="Q226" i="18"/>
  <c r="R225" i="18"/>
  <c r="S225" i="18"/>
  <c r="Q225" i="18"/>
  <c r="R224" i="18"/>
  <c r="S224" i="18"/>
  <c r="Q224" i="18"/>
  <c r="R223" i="18"/>
  <c r="S223" i="18"/>
  <c r="Q223" i="18"/>
  <c r="R222" i="18"/>
  <c r="S222" i="18" s="1"/>
  <c r="Q222" i="18"/>
  <c r="R221" i="18"/>
  <c r="S221" i="18"/>
  <c r="Q221" i="18"/>
  <c r="R220" i="18"/>
  <c r="S220" i="18"/>
  <c r="Q220" i="18"/>
  <c r="R219" i="18"/>
  <c r="S219" i="18" s="1"/>
  <c r="Q219" i="18"/>
  <c r="R218" i="18"/>
  <c r="S218" i="18"/>
  <c r="Q218" i="18"/>
  <c r="R217" i="18"/>
  <c r="S217" i="18" s="1"/>
  <c r="Q217" i="18"/>
  <c r="R216" i="18"/>
  <c r="S216" i="18" s="1"/>
  <c r="Q216" i="18"/>
  <c r="R215" i="18"/>
  <c r="S215" i="18" s="1"/>
  <c r="Q215" i="18"/>
  <c r="R214" i="18"/>
  <c r="S214" i="18"/>
  <c r="Q214" i="18"/>
  <c r="R213" i="18"/>
  <c r="S213" i="18"/>
  <c r="Q213" i="18"/>
  <c r="R212" i="18"/>
  <c r="S212" i="18"/>
  <c r="Q212" i="18"/>
  <c r="R211" i="18"/>
  <c r="S211" i="18" s="1"/>
  <c r="Q211" i="18"/>
  <c r="R210" i="18"/>
  <c r="S210" i="18"/>
  <c r="Q210" i="18"/>
  <c r="R209" i="18"/>
  <c r="S209" i="18" s="1"/>
  <c r="Q209" i="18"/>
  <c r="R208" i="18"/>
  <c r="S208" i="18" s="1"/>
  <c r="Q208" i="18"/>
  <c r="R207" i="18"/>
  <c r="S207" i="18" s="1"/>
  <c r="Q207" i="18"/>
  <c r="R206" i="18"/>
  <c r="S206" i="18"/>
  <c r="Q206" i="18"/>
  <c r="R205" i="18"/>
  <c r="S205" i="18"/>
  <c r="Q205" i="18"/>
  <c r="R204" i="18"/>
  <c r="S204" i="18"/>
  <c r="Q204" i="18"/>
  <c r="R203" i="18"/>
  <c r="S203" i="18" s="1"/>
  <c r="Q203" i="18"/>
  <c r="R202" i="18"/>
  <c r="S202" i="18"/>
  <c r="Q202" i="18"/>
  <c r="R201" i="18"/>
  <c r="S201" i="18" s="1"/>
  <c r="Q201" i="18"/>
  <c r="R200" i="18"/>
  <c r="S200" i="18" s="1"/>
  <c r="Q200" i="18"/>
  <c r="R199" i="18"/>
  <c r="S199" i="18" s="1"/>
  <c r="Q199" i="18"/>
  <c r="R198" i="18"/>
  <c r="S198" i="18"/>
  <c r="Q198" i="18"/>
  <c r="R197" i="18"/>
  <c r="S197" i="18"/>
  <c r="Q197" i="18"/>
  <c r="R196" i="18"/>
  <c r="S196" i="18"/>
  <c r="Q196" i="18"/>
  <c r="R195" i="18"/>
  <c r="S195" i="18" s="1"/>
  <c r="Q195" i="18"/>
  <c r="R194" i="18"/>
  <c r="S194" i="18"/>
  <c r="Q194" i="18"/>
  <c r="R193" i="18"/>
  <c r="S193" i="18" s="1"/>
  <c r="Q193" i="18"/>
  <c r="R192" i="18"/>
  <c r="S192" i="18" s="1"/>
  <c r="Q192" i="18"/>
  <c r="R191" i="18"/>
  <c r="S191" i="18" s="1"/>
  <c r="Q191" i="18"/>
  <c r="R190" i="18"/>
  <c r="S190" i="18"/>
  <c r="Q190" i="18"/>
  <c r="R189" i="18"/>
  <c r="S189" i="18"/>
  <c r="Q189" i="18"/>
  <c r="R188" i="18"/>
  <c r="S188" i="18"/>
  <c r="Q188" i="18"/>
  <c r="R187" i="18"/>
  <c r="S187" i="18" s="1"/>
  <c r="Q187" i="18"/>
  <c r="R186" i="18"/>
  <c r="S186" i="18"/>
  <c r="Q186" i="18"/>
  <c r="R185" i="18"/>
  <c r="S185" i="18" s="1"/>
  <c r="Q185" i="18"/>
  <c r="R184" i="18"/>
  <c r="S184" i="18" s="1"/>
  <c r="Q184" i="18"/>
  <c r="R183" i="18"/>
  <c r="S183" i="18" s="1"/>
  <c r="Q183" i="18"/>
  <c r="R182" i="18"/>
  <c r="S182" i="18"/>
  <c r="Q182" i="18"/>
  <c r="R181" i="18"/>
  <c r="S181" i="18"/>
  <c r="Q181" i="18"/>
  <c r="R180" i="18"/>
  <c r="S180" i="18"/>
  <c r="Q180" i="18"/>
  <c r="R179" i="18"/>
  <c r="S179" i="18" s="1"/>
  <c r="Q179" i="18"/>
  <c r="R178" i="18"/>
  <c r="S178" i="18"/>
  <c r="Q178" i="18"/>
  <c r="R177" i="18"/>
  <c r="S177" i="18" s="1"/>
  <c r="Q177" i="18"/>
  <c r="R176" i="18"/>
  <c r="S176" i="18" s="1"/>
  <c r="Q176" i="18"/>
  <c r="R175" i="18"/>
  <c r="S175" i="18" s="1"/>
  <c r="Q175" i="18"/>
  <c r="R174" i="18"/>
  <c r="S174" i="18"/>
  <c r="Q174" i="18"/>
  <c r="R173" i="18"/>
  <c r="S173" i="18"/>
  <c r="Q173" i="18"/>
  <c r="R172" i="18"/>
  <c r="S172" i="18"/>
  <c r="Q172" i="18"/>
  <c r="R171" i="18"/>
  <c r="S171" i="18" s="1"/>
  <c r="Q171" i="18"/>
  <c r="R170" i="18"/>
  <c r="S170" i="18"/>
  <c r="Q170" i="18"/>
  <c r="R169" i="18"/>
  <c r="S169" i="18" s="1"/>
  <c r="Q169" i="18"/>
  <c r="R168" i="18"/>
  <c r="S168" i="18" s="1"/>
  <c r="Q168" i="18"/>
  <c r="R167" i="18"/>
  <c r="S167" i="18" s="1"/>
  <c r="Q167" i="18"/>
  <c r="R166" i="18"/>
  <c r="S166" i="18"/>
  <c r="Q166" i="18"/>
  <c r="R165" i="18"/>
  <c r="S165" i="18"/>
  <c r="Q165" i="18"/>
  <c r="R164" i="18"/>
  <c r="S164" i="18"/>
  <c r="Q164" i="18"/>
  <c r="R163" i="18"/>
  <c r="S163" i="18" s="1"/>
  <c r="Q163" i="18"/>
  <c r="R162" i="18"/>
  <c r="S162" i="18"/>
  <c r="Q162" i="18"/>
  <c r="R161" i="18"/>
  <c r="S161" i="18" s="1"/>
  <c r="Q161" i="18"/>
  <c r="R160" i="18"/>
  <c r="S160" i="18" s="1"/>
  <c r="Q160" i="18"/>
  <c r="R159" i="18"/>
  <c r="S159" i="18" s="1"/>
  <c r="Q159" i="18"/>
  <c r="R158" i="18"/>
  <c r="S158" i="18"/>
  <c r="Q158" i="18"/>
  <c r="R157" i="18"/>
  <c r="S157" i="18"/>
  <c r="Q157" i="18"/>
  <c r="R156" i="18"/>
  <c r="S156" i="18"/>
  <c r="Q156" i="18"/>
  <c r="R155" i="18"/>
  <c r="S155" i="18" s="1"/>
  <c r="Q155" i="18"/>
  <c r="R154" i="18"/>
  <c r="S154" i="18"/>
  <c r="Q154" i="18"/>
  <c r="R153" i="18"/>
  <c r="S153" i="18" s="1"/>
  <c r="Q153" i="18"/>
  <c r="R152" i="18"/>
  <c r="S152" i="18" s="1"/>
  <c r="Q152" i="18"/>
  <c r="R151" i="18"/>
  <c r="S151" i="18" s="1"/>
  <c r="Q151" i="18"/>
  <c r="R150" i="18"/>
  <c r="S150" i="18"/>
  <c r="Q150" i="18"/>
  <c r="R149" i="18"/>
  <c r="S149" i="18"/>
  <c r="Q149" i="18"/>
  <c r="R148" i="18"/>
  <c r="S148" i="18"/>
  <c r="Q148" i="18"/>
  <c r="R147" i="18"/>
  <c r="S147" i="18" s="1"/>
  <c r="Q147" i="18"/>
  <c r="R146" i="18"/>
  <c r="S146" i="18"/>
  <c r="Q146" i="18"/>
  <c r="R145" i="18"/>
  <c r="S145" i="18" s="1"/>
  <c r="Q145" i="18"/>
  <c r="R144" i="18"/>
  <c r="S144" i="18" s="1"/>
  <c r="Q144" i="18"/>
  <c r="R143" i="18"/>
  <c r="S143" i="18" s="1"/>
  <c r="Q143" i="18"/>
  <c r="R142" i="18"/>
  <c r="S142" i="18"/>
  <c r="Q142" i="18"/>
  <c r="R141" i="18"/>
  <c r="S141" i="18"/>
  <c r="Q141" i="18"/>
  <c r="R140" i="18"/>
  <c r="S140" i="18"/>
  <c r="Q140" i="18"/>
  <c r="R139" i="18"/>
  <c r="S139" i="18" s="1"/>
  <c r="Q139" i="18"/>
  <c r="R138" i="18"/>
  <c r="S138" i="18"/>
  <c r="Q138" i="18"/>
  <c r="R137" i="18"/>
  <c r="S137" i="18" s="1"/>
  <c r="Q137" i="18"/>
  <c r="R136" i="18"/>
  <c r="S136" i="18" s="1"/>
  <c r="Q136" i="18"/>
  <c r="R135" i="18"/>
  <c r="S135" i="18" s="1"/>
  <c r="Q135" i="18"/>
  <c r="R134" i="18"/>
  <c r="S134" i="18"/>
  <c r="Q134" i="18"/>
  <c r="R133" i="18"/>
  <c r="S133" i="18"/>
  <c r="Q133" i="18"/>
  <c r="R132" i="18"/>
  <c r="S132" i="18"/>
  <c r="Q132" i="18"/>
  <c r="R131" i="18"/>
  <c r="S131" i="18" s="1"/>
  <c r="Q131" i="18"/>
  <c r="R130" i="18"/>
  <c r="S130" i="18"/>
  <c r="Q130" i="18"/>
  <c r="R129" i="18"/>
  <c r="S129" i="18" s="1"/>
  <c r="Q129" i="18"/>
  <c r="R128" i="18"/>
  <c r="S128" i="18" s="1"/>
  <c r="Q128" i="18"/>
  <c r="R127" i="18"/>
  <c r="S127" i="18" s="1"/>
  <c r="Q127" i="18"/>
  <c r="R126" i="18"/>
  <c r="S126" i="18"/>
  <c r="Q126" i="18"/>
  <c r="R125" i="18"/>
  <c r="S125" i="18"/>
  <c r="Q125" i="18"/>
  <c r="R124" i="18"/>
  <c r="S124" i="18"/>
  <c r="Q124" i="18"/>
  <c r="R123" i="18"/>
  <c r="S123" i="18" s="1"/>
  <c r="Q123" i="18"/>
  <c r="R122" i="18"/>
  <c r="S122" i="18"/>
  <c r="Q122" i="18"/>
  <c r="R121" i="18"/>
  <c r="S121" i="18" s="1"/>
  <c r="Q121" i="18"/>
  <c r="R120" i="18"/>
  <c r="S120" i="18" s="1"/>
  <c r="Q120" i="18"/>
  <c r="R119" i="18"/>
  <c r="S119" i="18" s="1"/>
  <c r="Q119" i="18"/>
  <c r="R118" i="18"/>
  <c r="S118" i="18"/>
  <c r="Q118" i="18"/>
  <c r="R117" i="18"/>
  <c r="S117" i="18"/>
  <c r="Q117" i="18"/>
  <c r="R116" i="18"/>
  <c r="S116" i="18"/>
  <c r="Q116" i="18"/>
  <c r="R115" i="18"/>
  <c r="S115" i="18" s="1"/>
  <c r="Q115" i="18"/>
  <c r="R114" i="18"/>
  <c r="S114" i="18"/>
  <c r="Q114" i="18"/>
  <c r="R113" i="18"/>
  <c r="S113" i="18" s="1"/>
  <c r="Q113" i="18"/>
  <c r="R112" i="18"/>
  <c r="S112" i="18" s="1"/>
  <c r="Q112" i="18"/>
  <c r="R111" i="18"/>
  <c r="S111" i="18" s="1"/>
  <c r="Q111" i="18"/>
  <c r="R110" i="18"/>
  <c r="S110" i="18"/>
  <c r="Q110" i="18"/>
  <c r="R109" i="18"/>
  <c r="S109" i="18"/>
  <c r="Q109" i="18"/>
  <c r="R108" i="18"/>
  <c r="S108" i="18"/>
  <c r="Q108" i="18"/>
  <c r="R107" i="18"/>
  <c r="S107" i="18" s="1"/>
  <c r="Q107" i="18"/>
  <c r="R106" i="18"/>
  <c r="S106" i="18"/>
  <c r="Q106" i="18"/>
  <c r="R105" i="18"/>
  <c r="S105" i="18" s="1"/>
  <c r="Q105" i="18"/>
  <c r="R104" i="18"/>
  <c r="S104" i="18" s="1"/>
  <c r="Q104" i="18"/>
  <c r="R103" i="18"/>
  <c r="S103" i="18" s="1"/>
  <c r="Q103" i="18"/>
  <c r="R102" i="18"/>
  <c r="S102" i="18"/>
  <c r="Q102" i="18"/>
  <c r="R101" i="18"/>
  <c r="S101" i="18"/>
  <c r="Q101" i="18"/>
  <c r="R100" i="18"/>
  <c r="S100" i="18"/>
  <c r="Q100" i="18"/>
  <c r="R99" i="18"/>
  <c r="S99" i="18" s="1"/>
  <c r="Q99" i="18"/>
  <c r="R98" i="18"/>
  <c r="S98" i="18"/>
  <c r="Q98" i="18"/>
  <c r="R97" i="18"/>
  <c r="S97" i="18" s="1"/>
  <c r="Q97" i="18"/>
  <c r="R96" i="18"/>
  <c r="S96" i="18" s="1"/>
  <c r="Q96" i="18"/>
  <c r="R95" i="18"/>
  <c r="S95" i="18" s="1"/>
  <c r="Q95" i="18"/>
  <c r="R94" i="18"/>
  <c r="S94" i="18"/>
  <c r="Q94" i="18"/>
  <c r="R93" i="18"/>
  <c r="S93" i="18"/>
  <c r="Q93" i="18"/>
  <c r="R92" i="18"/>
  <c r="S92" i="18"/>
  <c r="Q92" i="18"/>
  <c r="R91" i="18"/>
  <c r="S91" i="18" s="1"/>
  <c r="Q91" i="18"/>
  <c r="R90" i="18"/>
  <c r="S90" i="18"/>
  <c r="Q90" i="18"/>
  <c r="R89" i="18"/>
  <c r="S89" i="18" s="1"/>
  <c r="Q89" i="18"/>
  <c r="R88" i="18"/>
  <c r="S88" i="18" s="1"/>
  <c r="Q88" i="18"/>
  <c r="R87" i="18"/>
  <c r="S87" i="18" s="1"/>
  <c r="Q87" i="18"/>
  <c r="R86" i="18"/>
  <c r="S86" i="18"/>
  <c r="Q86" i="18"/>
  <c r="R85" i="18"/>
  <c r="S85" i="18"/>
  <c r="Q85" i="18"/>
  <c r="R84" i="18"/>
  <c r="S84" i="18"/>
  <c r="Q84" i="18"/>
  <c r="R83" i="18"/>
  <c r="S83" i="18" s="1"/>
  <c r="Q83" i="18"/>
  <c r="R82" i="18"/>
  <c r="S82" i="18"/>
  <c r="Q82" i="18"/>
  <c r="R81" i="18"/>
  <c r="S81" i="18" s="1"/>
  <c r="Q81" i="18"/>
  <c r="R80" i="18"/>
  <c r="S80" i="18" s="1"/>
  <c r="Q80" i="18"/>
  <c r="R79" i="18"/>
  <c r="S79" i="18" s="1"/>
  <c r="Q79" i="18"/>
  <c r="R78" i="18"/>
  <c r="S78" i="18"/>
  <c r="Q78" i="18"/>
  <c r="R77" i="18"/>
  <c r="S77" i="18"/>
  <c r="Q77" i="18"/>
  <c r="R76" i="18"/>
  <c r="S76" i="18"/>
  <c r="Q76" i="18"/>
  <c r="R75" i="18"/>
  <c r="S75" i="18" s="1"/>
  <c r="Q75" i="18"/>
  <c r="R74" i="18"/>
  <c r="S74" i="18"/>
  <c r="Q74" i="18"/>
  <c r="R73" i="18"/>
  <c r="S73" i="18" s="1"/>
  <c r="Q73" i="18"/>
  <c r="R72" i="18"/>
  <c r="S72" i="18" s="1"/>
  <c r="Q72" i="18"/>
  <c r="R71" i="18"/>
  <c r="S71" i="18" s="1"/>
  <c r="Q71" i="18"/>
  <c r="R70" i="18"/>
  <c r="S70" i="18"/>
  <c r="Q70" i="18"/>
  <c r="R69" i="18"/>
  <c r="S69" i="18"/>
  <c r="Q69" i="18"/>
  <c r="R68" i="18"/>
  <c r="S68" i="18"/>
  <c r="Q68" i="18"/>
  <c r="R67" i="18"/>
  <c r="S67" i="18" s="1"/>
  <c r="Q67" i="18"/>
  <c r="R66" i="18"/>
  <c r="S66" i="18"/>
  <c r="Q66" i="18"/>
  <c r="R65" i="18"/>
  <c r="S65" i="18" s="1"/>
  <c r="Q65" i="18"/>
  <c r="R64" i="18"/>
  <c r="S64" i="18" s="1"/>
  <c r="Q64" i="18"/>
  <c r="R63" i="18"/>
  <c r="S63" i="18" s="1"/>
  <c r="Q63" i="18"/>
  <c r="R62" i="18"/>
  <c r="S62" i="18"/>
  <c r="Q62" i="18"/>
  <c r="R61" i="18"/>
  <c r="S61" i="18"/>
  <c r="Q61" i="18"/>
  <c r="R60" i="18"/>
  <c r="S60" i="18"/>
  <c r="Q60" i="18"/>
  <c r="R59" i="18"/>
  <c r="S59" i="18" s="1"/>
  <c r="Q59" i="18"/>
  <c r="R58" i="18"/>
  <c r="S58" i="18"/>
  <c r="Q58" i="18"/>
  <c r="R57" i="18"/>
  <c r="S57" i="18" s="1"/>
  <c r="Q57" i="18"/>
  <c r="R56" i="18"/>
  <c r="S56" i="18" s="1"/>
  <c r="Q56" i="18"/>
  <c r="R55" i="18"/>
  <c r="S55" i="18" s="1"/>
  <c r="Q55" i="18"/>
  <c r="R54" i="18"/>
  <c r="S54" i="18"/>
  <c r="Q54" i="18"/>
  <c r="R53" i="18"/>
  <c r="S53" i="18"/>
  <c r="Q53" i="18"/>
  <c r="R52" i="18"/>
  <c r="S52" i="18"/>
  <c r="Q52" i="18"/>
  <c r="R51" i="18"/>
  <c r="S51" i="18" s="1"/>
  <c r="Q51" i="18"/>
  <c r="R50" i="18"/>
  <c r="S50" i="18"/>
  <c r="Q50" i="18"/>
  <c r="R49" i="18"/>
  <c r="S49" i="18" s="1"/>
  <c r="Q49" i="18"/>
  <c r="R48" i="18"/>
  <c r="S48" i="18" s="1"/>
  <c r="Q48" i="18"/>
  <c r="R47" i="18"/>
  <c r="S47" i="18" s="1"/>
  <c r="Q47" i="18"/>
  <c r="R46" i="18"/>
  <c r="S46" i="18"/>
  <c r="Q46" i="18"/>
  <c r="R45" i="18"/>
  <c r="S45" i="18"/>
  <c r="Q45" i="18"/>
  <c r="R44" i="18"/>
  <c r="S44" i="18"/>
  <c r="Q44" i="18"/>
  <c r="R43" i="18"/>
  <c r="S43" i="18" s="1"/>
  <c r="Q43" i="18"/>
  <c r="R42" i="18"/>
  <c r="S42" i="18"/>
  <c r="Q42" i="18"/>
  <c r="R41" i="18"/>
  <c r="S41" i="18" s="1"/>
  <c r="Q41" i="18"/>
  <c r="R40" i="18"/>
  <c r="S40" i="18" s="1"/>
  <c r="Q40" i="18"/>
  <c r="R39" i="18"/>
  <c r="S39" i="18" s="1"/>
  <c r="Q39" i="18"/>
  <c r="R38" i="18"/>
  <c r="S38" i="18"/>
  <c r="Q38" i="18"/>
  <c r="R37" i="18"/>
  <c r="S37" i="18"/>
  <c r="Q37" i="18"/>
  <c r="R36" i="18"/>
  <c r="S36" i="18"/>
  <c r="Q36" i="18"/>
  <c r="R35" i="18"/>
  <c r="S35" i="18" s="1"/>
  <c r="Q35" i="18"/>
  <c r="R34" i="18"/>
  <c r="S34" i="18"/>
  <c r="Q34" i="18"/>
  <c r="R33" i="18"/>
  <c r="S33" i="18" s="1"/>
  <c r="Q33" i="18"/>
  <c r="R32" i="18"/>
  <c r="S32" i="18" s="1"/>
  <c r="Q32" i="18"/>
  <c r="R31" i="18"/>
  <c r="S31" i="18" s="1"/>
  <c r="Q31" i="18"/>
  <c r="R30" i="18"/>
  <c r="S30" i="18"/>
  <c r="Q30" i="18"/>
  <c r="R29" i="18"/>
  <c r="S29" i="18"/>
  <c r="Q29" i="18"/>
  <c r="R28" i="18"/>
  <c r="S28" i="18"/>
  <c r="Q28" i="18"/>
  <c r="R27" i="18"/>
  <c r="S27" i="18" s="1"/>
  <c r="Q27" i="18"/>
  <c r="R26" i="18"/>
  <c r="S26" i="18"/>
  <c r="Q26" i="18"/>
  <c r="R25" i="18"/>
  <c r="S25" i="18" s="1"/>
  <c r="Q25" i="18"/>
  <c r="R24" i="18"/>
  <c r="S24" i="18" s="1"/>
  <c r="Q24" i="18"/>
  <c r="R23" i="18"/>
  <c r="S23" i="18" s="1"/>
  <c r="Q23" i="18"/>
  <c r="R22" i="18"/>
  <c r="S22" i="18"/>
  <c r="Q22" i="18"/>
  <c r="R21" i="18"/>
  <c r="S21" i="18"/>
  <c r="Q21" i="18"/>
  <c r="R20" i="18"/>
  <c r="S20" i="18"/>
  <c r="Q20" i="18"/>
  <c r="R19" i="18"/>
  <c r="S19" i="18" s="1"/>
  <c r="Q19" i="18"/>
  <c r="R18" i="18"/>
  <c r="S18" i="18"/>
  <c r="Q18" i="18"/>
  <c r="R17" i="18"/>
  <c r="S17" i="18" s="1"/>
  <c r="Q17" i="18"/>
  <c r="R16" i="18"/>
  <c r="S16" i="18" s="1"/>
  <c r="Q16" i="18"/>
  <c r="R15" i="18"/>
  <c r="S15" i="18" s="1"/>
  <c r="Q15" i="18"/>
  <c r="R14" i="18"/>
  <c r="S14" i="18"/>
  <c r="Q14" i="18"/>
  <c r="R13" i="18"/>
  <c r="S13" i="18"/>
  <c r="Q13" i="18"/>
  <c r="R12" i="18"/>
  <c r="S12" i="18"/>
  <c r="Q12" i="18"/>
  <c r="R11" i="18"/>
  <c r="S11" i="18" s="1"/>
  <c r="Q11" i="18"/>
  <c r="R10" i="18"/>
  <c r="S10" i="18"/>
  <c r="Q10" i="18"/>
  <c r="R9" i="18"/>
  <c r="S9" i="18" s="1"/>
  <c r="Q9" i="18"/>
  <c r="R8" i="18"/>
  <c r="S8" i="18" s="1"/>
  <c r="Q8" i="18"/>
  <c r="R7" i="18"/>
  <c r="S7" i="18" s="1"/>
  <c r="Q7" i="18"/>
  <c r="R6" i="18"/>
  <c r="S6" i="18"/>
  <c r="Q6" i="18"/>
  <c r="R5" i="18"/>
  <c r="S5" i="18"/>
  <c r="Q5" i="18"/>
  <c r="E3" i="18"/>
  <c r="P39" i="2"/>
  <c r="P38" i="2"/>
  <c r="P37" i="2"/>
  <c r="P36" i="2"/>
  <c r="P33" i="2"/>
  <c r="Q33" i="2" s="1"/>
  <c r="P31" i="2"/>
  <c r="Q31" i="2" s="1"/>
  <c r="P30" i="2"/>
  <c r="P34" i="2"/>
  <c r="J42" i="9"/>
  <c r="J47" i="9"/>
  <c r="J40" i="9"/>
  <c r="J31" i="9"/>
  <c r="J32" i="9"/>
  <c r="J36" i="9"/>
  <c r="J19" i="9"/>
  <c r="J23" i="9"/>
  <c r="J26" i="9"/>
  <c r="A75" i="6"/>
  <c r="A44" i="6"/>
  <c r="A45" i="6"/>
  <c r="U6" i="4"/>
  <c r="V6" i="4" s="1"/>
  <c r="U7" i="4"/>
  <c r="V7" i="4" s="1"/>
  <c r="U8" i="4"/>
  <c r="V8" i="4" s="1"/>
  <c r="U9" i="4"/>
  <c r="V9" i="4" s="1"/>
  <c r="U10" i="4"/>
  <c r="V10" i="4" s="1"/>
  <c r="U11" i="4"/>
  <c r="U12" i="4"/>
  <c r="V12" i="4" s="1"/>
  <c r="U13" i="4"/>
  <c r="V13" i="4"/>
  <c r="U14" i="4"/>
  <c r="V14" i="4" s="1"/>
  <c r="U15" i="4"/>
  <c r="V15" i="4" s="1"/>
  <c r="U16" i="4"/>
  <c r="V16" i="4" s="1"/>
  <c r="U17" i="4"/>
  <c r="V17" i="4" s="1"/>
  <c r="U18" i="4"/>
  <c r="V18" i="4" s="1"/>
  <c r="U19" i="4"/>
  <c r="V19" i="4" s="1"/>
  <c r="U20" i="4"/>
  <c r="V20" i="4"/>
  <c r="U21" i="4"/>
  <c r="V21" i="4" s="1"/>
  <c r="U22" i="4"/>
  <c r="V22" i="4"/>
  <c r="U23" i="4"/>
  <c r="V23" i="4" s="1"/>
  <c r="U24" i="4"/>
  <c r="V24" i="4" s="1"/>
  <c r="U25" i="4"/>
  <c r="V25" i="4" s="1"/>
  <c r="U26" i="4"/>
  <c r="V26" i="4" s="1"/>
  <c r="U27" i="4"/>
  <c r="V27" i="4" s="1"/>
  <c r="U28" i="4"/>
  <c r="V28" i="4" s="1"/>
  <c r="U29" i="4"/>
  <c r="V29" i="4"/>
  <c r="U30" i="4"/>
  <c r="V30" i="4" s="1"/>
  <c r="U31" i="4"/>
  <c r="U32" i="4"/>
  <c r="V32" i="4"/>
  <c r="U33" i="4"/>
  <c r="V33" i="4" s="1"/>
  <c r="U34" i="4"/>
  <c r="U35" i="4"/>
  <c r="V35" i="4" s="1"/>
  <c r="U36" i="4"/>
  <c r="V36" i="4" s="1"/>
  <c r="U37" i="4"/>
  <c r="V37" i="4" s="1"/>
  <c r="U38" i="4"/>
  <c r="V38" i="4" s="1"/>
  <c r="U39" i="4"/>
  <c r="U40" i="4"/>
  <c r="V40" i="4" s="1"/>
  <c r="U41" i="4"/>
  <c r="V41" i="4" s="1"/>
  <c r="U42" i="4"/>
  <c r="V42" i="4" s="1"/>
  <c r="U43" i="4"/>
  <c r="U44" i="4"/>
  <c r="V44" i="4" s="1"/>
  <c r="U45" i="4"/>
  <c r="V45" i="4" s="1"/>
  <c r="U46" i="4"/>
  <c r="V46" i="4" s="1"/>
  <c r="U47" i="4"/>
  <c r="V47" i="4" s="1"/>
  <c r="U48" i="4"/>
  <c r="V48" i="4" s="1"/>
  <c r="U49" i="4"/>
  <c r="V49" i="4"/>
  <c r="U50" i="4"/>
  <c r="U51" i="4"/>
  <c r="V51" i="4" s="1"/>
  <c r="U52" i="4"/>
  <c r="V52" i="4" s="1"/>
  <c r="U53" i="4"/>
  <c r="V53" i="4" s="1"/>
  <c r="U54" i="4"/>
  <c r="V54" i="4" s="1"/>
  <c r="U55" i="4"/>
  <c r="U56" i="4"/>
  <c r="V56" i="4" s="1"/>
  <c r="U57" i="4"/>
  <c r="V57" i="4" s="1"/>
  <c r="U58" i="4"/>
  <c r="U59" i="4"/>
  <c r="U60" i="4"/>
  <c r="V60" i="4" s="1"/>
  <c r="U61" i="4"/>
  <c r="V61" i="4" s="1"/>
  <c r="U62" i="4"/>
  <c r="V62" i="4" s="1"/>
  <c r="U63" i="4"/>
  <c r="U64" i="4"/>
  <c r="V64" i="4"/>
  <c r="U65" i="4"/>
  <c r="U66" i="4"/>
  <c r="U67" i="4"/>
  <c r="U68" i="4"/>
  <c r="V68" i="4" s="1"/>
  <c r="U69" i="4"/>
  <c r="V69" i="4" s="1"/>
  <c r="U70" i="4"/>
  <c r="V70" i="4" s="1"/>
  <c r="U71" i="4"/>
  <c r="V71" i="4" s="1"/>
  <c r="U72" i="4"/>
  <c r="V72" i="4" s="1"/>
  <c r="U73" i="4"/>
  <c r="V73" i="4" s="1"/>
  <c r="U74" i="4"/>
  <c r="V74" i="4" s="1"/>
  <c r="U75" i="4"/>
  <c r="U76" i="4"/>
  <c r="V76" i="4" s="1"/>
  <c r="U77" i="4"/>
  <c r="V77" i="4" s="1"/>
  <c r="U78" i="4"/>
  <c r="V78" i="4"/>
  <c r="U79" i="4"/>
  <c r="U80" i="4"/>
  <c r="V80" i="4" s="1"/>
  <c r="U81" i="4"/>
  <c r="V81" i="4" s="1"/>
  <c r="U82" i="4"/>
  <c r="U83" i="4"/>
  <c r="U84" i="4"/>
  <c r="V84" i="4" s="1"/>
  <c r="U85" i="4"/>
  <c r="V85" i="4" s="1"/>
  <c r="U86" i="4"/>
  <c r="V86" i="4" s="1"/>
  <c r="U87" i="4"/>
  <c r="U88" i="4"/>
  <c r="V88" i="4" s="1"/>
  <c r="U89" i="4"/>
  <c r="V89" i="4" s="1"/>
  <c r="U90" i="4"/>
  <c r="V90" i="4" s="1"/>
  <c r="U91" i="4"/>
  <c r="U92" i="4"/>
  <c r="V92" i="4" s="1"/>
  <c r="U93" i="4"/>
  <c r="V93" i="4" s="1"/>
  <c r="U94" i="4"/>
  <c r="V94" i="4" s="1"/>
  <c r="U95" i="4"/>
  <c r="U96" i="4"/>
  <c r="V96" i="4" s="1"/>
  <c r="U97" i="4"/>
  <c r="V97" i="4" s="1"/>
  <c r="U98" i="4"/>
  <c r="U99" i="4"/>
  <c r="U100" i="4"/>
  <c r="V100" i="4" s="1"/>
  <c r="U101" i="4"/>
  <c r="V101" i="4" s="1"/>
  <c r="U102" i="4"/>
  <c r="V102" i="4" s="1"/>
  <c r="U103" i="4"/>
  <c r="U104" i="4"/>
  <c r="V104" i="4" s="1"/>
  <c r="U105" i="4"/>
  <c r="V105" i="4" s="1"/>
  <c r="U106" i="4"/>
  <c r="V106" i="4" s="1"/>
  <c r="U107" i="4"/>
  <c r="U108" i="4"/>
  <c r="V108" i="4"/>
  <c r="U109" i="4"/>
  <c r="V109" i="4" s="1"/>
  <c r="U110" i="4"/>
  <c r="V110" i="4" s="1"/>
  <c r="U111" i="4"/>
  <c r="U112" i="4"/>
  <c r="V112" i="4" s="1"/>
  <c r="U113" i="4"/>
  <c r="V113" i="4" s="1"/>
  <c r="U114" i="4"/>
  <c r="U115" i="4"/>
  <c r="V115" i="4" s="1"/>
  <c r="U116" i="4"/>
  <c r="V116" i="4" s="1"/>
  <c r="U117" i="4"/>
  <c r="V117" i="4" s="1"/>
  <c r="U118" i="4"/>
  <c r="V118" i="4" s="1"/>
  <c r="U119" i="4"/>
  <c r="U120" i="4"/>
  <c r="V120" i="4" s="1"/>
  <c r="U121" i="4"/>
  <c r="V121" i="4" s="1"/>
  <c r="U122" i="4"/>
  <c r="V122" i="4" s="1"/>
  <c r="U123" i="4"/>
  <c r="U124" i="4"/>
  <c r="V124" i="4" s="1"/>
  <c r="U125" i="4"/>
  <c r="V125" i="4" s="1"/>
  <c r="U126" i="4"/>
  <c r="V126" i="4" s="1"/>
  <c r="U127" i="4"/>
  <c r="U128" i="4"/>
  <c r="V128" i="4" s="1"/>
  <c r="U129" i="4"/>
  <c r="U130" i="4"/>
  <c r="V130" i="4" s="1"/>
  <c r="U131" i="4"/>
  <c r="V131" i="4" s="1"/>
  <c r="U132" i="4"/>
  <c r="V132" i="4" s="1"/>
  <c r="U133" i="4"/>
  <c r="V133" i="4" s="1"/>
  <c r="U134" i="4"/>
  <c r="V134" i="4" s="1"/>
  <c r="U135" i="4"/>
  <c r="U136" i="4"/>
  <c r="V136" i="4" s="1"/>
  <c r="U137" i="4"/>
  <c r="V137" i="4" s="1"/>
  <c r="U138" i="4"/>
  <c r="V138" i="4" s="1"/>
  <c r="U139" i="4"/>
  <c r="U140" i="4"/>
  <c r="V140" i="4" s="1"/>
  <c r="U141" i="4"/>
  <c r="V141" i="4"/>
  <c r="U142" i="4"/>
  <c r="V142" i="4" s="1"/>
  <c r="U143" i="4"/>
  <c r="U144" i="4"/>
  <c r="V144" i="4" s="1"/>
  <c r="U145" i="4"/>
  <c r="V145" i="4"/>
  <c r="U146" i="4"/>
  <c r="V146" i="4" s="1"/>
  <c r="U147" i="4"/>
  <c r="U148" i="4"/>
  <c r="V148" i="4" s="1"/>
  <c r="U149" i="4"/>
  <c r="V149" i="4"/>
  <c r="U150" i="4"/>
  <c r="V150" i="4" s="1"/>
  <c r="U151" i="4"/>
  <c r="U152" i="4"/>
  <c r="V152" i="4" s="1"/>
  <c r="U153" i="4"/>
  <c r="V153" i="4" s="1"/>
  <c r="U154" i="4"/>
  <c r="V154" i="4" s="1"/>
  <c r="U155" i="4"/>
  <c r="V155" i="4" s="1"/>
  <c r="U156" i="4"/>
  <c r="V156" i="4" s="1"/>
  <c r="U157" i="4"/>
  <c r="V157" i="4"/>
  <c r="U158" i="4"/>
  <c r="V158" i="4" s="1"/>
  <c r="U159" i="4"/>
  <c r="U160" i="4"/>
  <c r="V160" i="4"/>
  <c r="U161" i="4"/>
  <c r="U162" i="4"/>
  <c r="U163" i="4"/>
  <c r="V163" i="4" s="1"/>
  <c r="U164" i="4"/>
  <c r="V164" i="4" s="1"/>
  <c r="U165" i="4"/>
  <c r="V165" i="4" s="1"/>
  <c r="U166" i="4"/>
  <c r="V166" i="4" s="1"/>
  <c r="U167" i="4"/>
  <c r="V167" i="4" s="1"/>
  <c r="U168" i="4"/>
  <c r="V168" i="4" s="1"/>
  <c r="U169" i="4"/>
  <c r="V169" i="4" s="1"/>
  <c r="U170" i="4"/>
  <c r="V170" i="4" s="1"/>
  <c r="U171" i="4"/>
  <c r="U172" i="4"/>
  <c r="V172" i="4" s="1"/>
  <c r="U173" i="4"/>
  <c r="V173" i="4" s="1"/>
  <c r="U174" i="4"/>
  <c r="V174" i="4" s="1"/>
  <c r="U175" i="4"/>
  <c r="U176" i="4"/>
  <c r="V176" i="4" s="1"/>
  <c r="U177" i="4"/>
  <c r="V177" i="4"/>
  <c r="U178" i="4"/>
  <c r="U179" i="4"/>
  <c r="U180" i="4"/>
  <c r="V180" i="4" s="1"/>
  <c r="U181" i="4"/>
  <c r="V181" i="4" s="1"/>
  <c r="U182" i="4"/>
  <c r="V182" i="4" s="1"/>
  <c r="U183" i="4"/>
  <c r="U184" i="4"/>
  <c r="V184" i="4" s="1"/>
  <c r="U185" i="4"/>
  <c r="V185" i="4" s="1"/>
  <c r="U186" i="4"/>
  <c r="V186" i="4" s="1"/>
  <c r="U187" i="4"/>
  <c r="U188" i="4"/>
  <c r="V188" i="4" s="1"/>
  <c r="U189" i="4"/>
  <c r="V189" i="4" s="1"/>
  <c r="U190" i="4"/>
  <c r="V190" i="4" s="1"/>
  <c r="U191" i="4"/>
  <c r="U192" i="4"/>
  <c r="V192" i="4" s="1"/>
  <c r="U193" i="4"/>
  <c r="V193" i="4" s="1"/>
  <c r="U194" i="4"/>
  <c r="V194" i="4" s="1"/>
  <c r="U195" i="4"/>
  <c r="U196" i="4"/>
  <c r="V196" i="4" s="1"/>
  <c r="U197" i="4"/>
  <c r="V197" i="4" s="1"/>
  <c r="U198" i="4"/>
  <c r="V198" i="4" s="1"/>
  <c r="U199" i="4"/>
  <c r="U200" i="4"/>
  <c r="V200" i="4" s="1"/>
  <c r="U201" i="4"/>
  <c r="V201" i="4" s="1"/>
  <c r="U202" i="4"/>
  <c r="V202" i="4" s="1"/>
  <c r="U203" i="4"/>
  <c r="U204" i="4"/>
  <c r="V204" i="4" s="1"/>
  <c r="U205" i="4"/>
  <c r="V205" i="4" s="1"/>
  <c r="U206" i="4"/>
  <c r="V206" i="4" s="1"/>
  <c r="U207" i="4"/>
  <c r="U208" i="4"/>
  <c r="V208" i="4" s="1"/>
  <c r="U209" i="4"/>
  <c r="V209" i="4" s="1"/>
  <c r="U210" i="4"/>
  <c r="V210" i="4" s="1"/>
  <c r="U211" i="4"/>
  <c r="U212" i="4"/>
  <c r="V212" i="4" s="1"/>
  <c r="U213" i="4"/>
  <c r="V213" i="4" s="1"/>
  <c r="U214" i="4"/>
  <c r="V214" i="4"/>
  <c r="U215" i="4"/>
  <c r="U216" i="4"/>
  <c r="V216" i="4" s="1"/>
  <c r="U217" i="4"/>
  <c r="V217" i="4" s="1"/>
  <c r="U218" i="4"/>
  <c r="U219" i="4"/>
  <c r="U220" i="4"/>
  <c r="V220" i="4" s="1"/>
  <c r="U221" i="4"/>
  <c r="V221" i="4" s="1"/>
  <c r="U222" i="4"/>
  <c r="V222" i="4" s="1"/>
  <c r="U223" i="4"/>
  <c r="U224" i="4"/>
  <c r="V224" i="4" s="1"/>
  <c r="U225" i="4"/>
  <c r="U226" i="4"/>
  <c r="U227" i="4"/>
  <c r="V227" i="4" s="1"/>
  <c r="U228" i="4"/>
  <c r="V228" i="4" s="1"/>
  <c r="U229" i="4"/>
  <c r="V229" i="4" s="1"/>
  <c r="U230" i="4"/>
  <c r="V230" i="4" s="1"/>
  <c r="U231" i="4"/>
  <c r="U232" i="4"/>
  <c r="V232" i="4" s="1"/>
  <c r="U233" i="4"/>
  <c r="V233" i="4"/>
  <c r="U234" i="4"/>
  <c r="V234" i="4" s="1"/>
  <c r="U235" i="4"/>
  <c r="U236" i="4"/>
  <c r="V236" i="4" s="1"/>
  <c r="U237" i="4"/>
  <c r="V237" i="4" s="1"/>
  <c r="U238" i="4"/>
  <c r="V238" i="4" s="1"/>
  <c r="U239" i="4"/>
  <c r="U240" i="4"/>
  <c r="U241" i="4"/>
  <c r="V241" i="4" s="1"/>
  <c r="U242" i="4"/>
  <c r="V242" i="4" s="1"/>
  <c r="U243" i="4"/>
  <c r="U244" i="4"/>
  <c r="V244" i="4" s="1"/>
  <c r="U245" i="4"/>
  <c r="V245" i="4"/>
  <c r="U246" i="4"/>
  <c r="U247" i="4"/>
  <c r="U248" i="4"/>
  <c r="U249" i="4"/>
  <c r="V249" i="4" s="1"/>
  <c r="U250" i="4"/>
  <c r="V250" i="4" s="1"/>
  <c r="U251" i="4"/>
  <c r="U252" i="4"/>
  <c r="U253" i="4"/>
  <c r="V253" i="4" s="1"/>
  <c r="U254" i="4"/>
  <c r="V254" i="4" s="1"/>
  <c r="U255" i="4"/>
  <c r="U256" i="4"/>
  <c r="U257" i="4"/>
  <c r="V257" i="4" s="1"/>
  <c r="U258" i="4"/>
  <c r="V258" i="4" s="1"/>
  <c r="U259" i="4"/>
  <c r="U260" i="4"/>
  <c r="V260" i="4" s="1"/>
  <c r="U261" i="4"/>
  <c r="V261" i="4" s="1"/>
  <c r="U262" i="4"/>
  <c r="U263" i="4"/>
  <c r="V263" i="4" s="1"/>
  <c r="U264" i="4"/>
  <c r="U265" i="4"/>
  <c r="V265" i="4"/>
  <c r="U266" i="4"/>
  <c r="V266" i="4" s="1"/>
  <c r="U267" i="4"/>
  <c r="U268" i="4"/>
  <c r="V268" i="4" s="1"/>
  <c r="U269" i="4"/>
  <c r="V269" i="4" s="1"/>
  <c r="U270" i="4"/>
  <c r="V270" i="4" s="1"/>
  <c r="U271" i="4"/>
  <c r="V271" i="4" s="1"/>
  <c r="U272" i="4"/>
  <c r="U273" i="4"/>
  <c r="V273" i="4" s="1"/>
  <c r="U274" i="4"/>
  <c r="V274" i="4" s="1"/>
  <c r="U275" i="4"/>
  <c r="V275" i="4" s="1"/>
  <c r="U276" i="4"/>
  <c r="V276" i="4"/>
  <c r="U277" i="4"/>
  <c r="V277" i="4" s="1"/>
  <c r="U278" i="4"/>
  <c r="V278" i="4" s="1"/>
  <c r="U279" i="4"/>
  <c r="V279" i="4" s="1"/>
  <c r="U280" i="4"/>
  <c r="V280" i="4" s="1"/>
  <c r="U281" i="4"/>
  <c r="V281" i="4" s="1"/>
  <c r="U282" i="4"/>
  <c r="V282" i="4" s="1"/>
  <c r="U283" i="4"/>
  <c r="U284" i="4"/>
  <c r="U285" i="4"/>
  <c r="V285" i="4" s="1"/>
  <c r="U286" i="4"/>
  <c r="V286" i="4"/>
  <c r="U287" i="4"/>
  <c r="U288" i="4"/>
  <c r="U289" i="4"/>
  <c r="V289" i="4" s="1"/>
  <c r="U290" i="4"/>
  <c r="V290" i="4" s="1"/>
  <c r="U291" i="4"/>
  <c r="U292" i="4"/>
  <c r="V292" i="4" s="1"/>
  <c r="U293" i="4"/>
  <c r="V293" i="4" s="1"/>
  <c r="U294" i="4"/>
  <c r="U295" i="4"/>
  <c r="V295" i="4" s="1"/>
  <c r="U296" i="4"/>
  <c r="U297" i="4"/>
  <c r="V297" i="4" s="1"/>
  <c r="U298" i="4"/>
  <c r="V298" i="4"/>
  <c r="U299" i="4"/>
  <c r="U300" i="4"/>
  <c r="U301" i="4"/>
  <c r="V301" i="4" s="1"/>
  <c r="U302" i="4"/>
  <c r="U303" i="4"/>
  <c r="U304" i="4"/>
  <c r="U305" i="4"/>
  <c r="V305" i="4"/>
  <c r="U306" i="4"/>
  <c r="U307" i="4"/>
  <c r="U308" i="4"/>
  <c r="V308" i="4" s="1"/>
  <c r="U309" i="4"/>
  <c r="V309" i="4" s="1"/>
  <c r="U310" i="4"/>
  <c r="V310" i="4" s="1"/>
  <c r="U311" i="4"/>
  <c r="U312" i="4"/>
  <c r="U313" i="4"/>
  <c r="V313" i="4" s="1"/>
  <c r="U314" i="4"/>
  <c r="V314" i="4" s="1"/>
  <c r="U315" i="4"/>
  <c r="U316" i="4"/>
  <c r="V316" i="4" s="1"/>
  <c r="U317" i="4"/>
  <c r="V317" i="4" s="1"/>
  <c r="U318" i="4"/>
  <c r="V318" i="4" s="1"/>
  <c r="U319" i="4"/>
  <c r="V319" i="4" s="1"/>
  <c r="U320" i="4"/>
  <c r="U321" i="4"/>
  <c r="V321" i="4" s="1"/>
  <c r="U322" i="4"/>
  <c r="U323" i="4"/>
  <c r="U324" i="4"/>
  <c r="V324" i="4" s="1"/>
  <c r="U325" i="4"/>
  <c r="V325" i="4" s="1"/>
  <c r="U326" i="4"/>
  <c r="V326" i="4" s="1"/>
  <c r="U327" i="4"/>
  <c r="U328" i="4"/>
  <c r="U329" i="4"/>
  <c r="V329" i="4" s="1"/>
  <c r="U330" i="4"/>
  <c r="V330" i="4" s="1"/>
  <c r="U331" i="4"/>
  <c r="V331" i="4" s="1"/>
  <c r="U332" i="4"/>
  <c r="V332" i="4" s="1"/>
  <c r="U333" i="4"/>
  <c r="V333" i="4" s="1"/>
  <c r="U334" i="4"/>
  <c r="U335" i="4"/>
  <c r="U336" i="4"/>
  <c r="V336" i="4" s="1"/>
  <c r="U337" i="4"/>
  <c r="V337" i="4" s="1"/>
  <c r="U338" i="4"/>
  <c r="V338" i="4" s="1"/>
  <c r="U339" i="4"/>
  <c r="V339" i="4" s="1"/>
  <c r="U340" i="4"/>
  <c r="V340" i="4" s="1"/>
  <c r="U341" i="4"/>
  <c r="V341" i="4" s="1"/>
  <c r="U342" i="4"/>
  <c r="U343" i="4"/>
  <c r="U344" i="4"/>
  <c r="U345" i="4"/>
  <c r="V345" i="4" s="1"/>
  <c r="U346" i="4"/>
  <c r="V346" i="4" s="1"/>
  <c r="U347" i="4"/>
  <c r="V347" i="4" s="1"/>
  <c r="U348" i="4"/>
  <c r="V348" i="4" s="1"/>
  <c r="U349" i="4"/>
  <c r="V349" i="4" s="1"/>
  <c r="U350" i="4"/>
  <c r="V350" i="4" s="1"/>
  <c r="U351" i="4"/>
  <c r="U352" i="4"/>
  <c r="U353" i="4"/>
  <c r="V353" i="4" s="1"/>
  <c r="U354" i="4"/>
  <c r="V354" i="4" s="1"/>
  <c r="U355" i="4"/>
  <c r="U356" i="4"/>
  <c r="V356" i="4" s="1"/>
  <c r="U357" i="4"/>
  <c r="V357" i="4" s="1"/>
  <c r="U358" i="4"/>
  <c r="V358" i="4" s="1"/>
  <c r="U359" i="4"/>
  <c r="U360" i="4"/>
  <c r="U361" i="4"/>
  <c r="V361" i="4" s="1"/>
  <c r="U362" i="4"/>
  <c r="V362" i="4" s="1"/>
  <c r="U363" i="4"/>
  <c r="V363" i="4" s="1"/>
  <c r="U364" i="4"/>
  <c r="V364" i="4" s="1"/>
  <c r="U365" i="4"/>
  <c r="V365" i="4" s="1"/>
  <c r="U366" i="4"/>
  <c r="V366" i="4" s="1"/>
  <c r="U367" i="4"/>
  <c r="U368" i="4"/>
  <c r="U369" i="4"/>
  <c r="V369" i="4" s="1"/>
  <c r="U370" i="4"/>
  <c r="V370" i="4" s="1"/>
  <c r="U371" i="4"/>
  <c r="V371" i="4" s="1"/>
  <c r="U372" i="4"/>
  <c r="V372" i="4" s="1"/>
  <c r="U373" i="4"/>
  <c r="V373" i="4" s="1"/>
  <c r="U374" i="4"/>
  <c r="U375" i="4"/>
  <c r="U376" i="4"/>
  <c r="U377" i="4"/>
  <c r="V377" i="4" s="1"/>
  <c r="U378" i="4"/>
  <c r="V378" i="4"/>
  <c r="U379" i="4"/>
  <c r="U380" i="4"/>
  <c r="V380" i="4" s="1"/>
  <c r="U381" i="4"/>
  <c r="V381" i="4" s="1"/>
  <c r="U382" i="4"/>
  <c r="V382" i="4" s="1"/>
  <c r="U383" i="4"/>
  <c r="U384" i="4"/>
  <c r="U385" i="4"/>
  <c r="V385" i="4"/>
  <c r="U386" i="4"/>
  <c r="V386" i="4" s="1"/>
  <c r="U387" i="4"/>
  <c r="U388" i="4"/>
  <c r="V388" i="4" s="1"/>
  <c r="U389" i="4"/>
  <c r="V389" i="4" s="1"/>
  <c r="U390" i="4"/>
  <c r="U391" i="4"/>
  <c r="U392" i="4"/>
  <c r="U393" i="4"/>
  <c r="V393" i="4" s="1"/>
  <c r="U394" i="4"/>
  <c r="V394" i="4" s="1"/>
  <c r="U395" i="4"/>
  <c r="U396" i="4"/>
  <c r="U397" i="4"/>
  <c r="V397" i="4" s="1"/>
  <c r="U398" i="4"/>
  <c r="V398" i="4" s="1"/>
  <c r="U399" i="4"/>
  <c r="V399" i="4" s="1"/>
  <c r="U400" i="4"/>
  <c r="U401" i="4"/>
  <c r="V401" i="4" s="1"/>
  <c r="U402" i="4"/>
  <c r="V402" i="4" s="1"/>
  <c r="U403" i="4"/>
  <c r="U404" i="4"/>
  <c r="V404" i="4" s="1"/>
  <c r="U405" i="4"/>
  <c r="V405" i="4"/>
  <c r="U406" i="4"/>
  <c r="V406" i="4" s="1"/>
  <c r="U407" i="4"/>
  <c r="V407" i="4" s="1"/>
  <c r="U408" i="4"/>
  <c r="V408" i="4" s="1"/>
  <c r="U409" i="4"/>
  <c r="V409" i="4" s="1"/>
  <c r="U410" i="4"/>
  <c r="V410" i="4" s="1"/>
  <c r="U411" i="4"/>
  <c r="U412" i="4"/>
  <c r="U413" i="4"/>
  <c r="V413" i="4" s="1"/>
  <c r="U414" i="4"/>
  <c r="V414" i="4"/>
  <c r="U415" i="4"/>
  <c r="U416" i="4"/>
  <c r="V416" i="4" s="1"/>
  <c r="U417" i="4"/>
  <c r="V417" i="4"/>
  <c r="U418" i="4"/>
  <c r="V418" i="4" s="1"/>
  <c r="U419" i="4"/>
  <c r="U420" i="4"/>
  <c r="V420" i="4" s="1"/>
  <c r="U421" i="4"/>
  <c r="V421" i="4" s="1"/>
  <c r="U422" i="4"/>
  <c r="V422" i="4" s="1"/>
  <c r="U423" i="4"/>
  <c r="U424" i="4"/>
  <c r="V424" i="4" s="1"/>
  <c r="U425" i="4"/>
  <c r="V425" i="4" s="1"/>
  <c r="U426" i="4"/>
  <c r="V426" i="4"/>
  <c r="U427" i="4"/>
  <c r="V427" i="4" s="1"/>
  <c r="U428" i="4"/>
  <c r="U429" i="4"/>
  <c r="V429" i="4"/>
  <c r="U430" i="4"/>
  <c r="U431" i="4"/>
  <c r="U432" i="4"/>
  <c r="U433" i="4"/>
  <c r="V433" i="4" s="1"/>
  <c r="U434" i="4"/>
  <c r="V434" i="4" s="1"/>
  <c r="U435" i="4"/>
  <c r="V435" i="4" s="1"/>
  <c r="U436" i="4"/>
  <c r="V436" i="4"/>
  <c r="U437" i="4"/>
  <c r="V437" i="4" s="1"/>
  <c r="U438" i="4"/>
  <c r="V438" i="4" s="1"/>
  <c r="U439" i="4"/>
  <c r="U440" i="4"/>
  <c r="V440" i="4" s="1"/>
  <c r="U441" i="4"/>
  <c r="V441" i="4" s="1"/>
  <c r="U442" i="4"/>
  <c r="V442" i="4" s="1"/>
  <c r="U443" i="4"/>
  <c r="V443" i="4" s="1"/>
  <c r="U444" i="4"/>
  <c r="U445" i="4"/>
  <c r="V445" i="4" s="1"/>
  <c r="U446" i="4"/>
  <c r="V446" i="4" s="1"/>
  <c r="U447" i="4"/>
  <c r="U448" i="4"/>
  <c r="V448" i="4" s="1"/>
  <c r="U449" i="4"/>
  <c r="V449" i="4" s="1"/>
  <c r="U450" i="4"/>
  <c r="U451" i="4"/>
  <c r="U452" i="4"/>
  <c r="V452" i="4" s="1"/>
  <c r="U453" i="4"/>
  <c r="V453" i="4" s="1"/>
  <c r="U454" i="4"/>
  <c r="V454" i="4" s="1"/>
  <c r="U455" i="4"/>
  <c r="U456" i="4"/>
  <c r="U457" i="4"/>
  <c r="V457" i="4" s="1"/>
  <c r="U458" i="4"/>
  <c r="V458" i="4" s="1"/>
  <c r="U459" i="4"/>
  <c r="U460" i="4"/>
  <c r="U461" i="4"/>
  <c r="V461" i="4" s="1"/>
  <c r="U462" i="4"/>
  <c r="U463" i="4"/>
  <c r="V463" i="4" s="1"/>
  <c r="U464" i="4"/>
  <c r="V464" i="4" s="1"/>
  <c r="U465" i="4"/>
  <c r="V465" i="4" s="1"/>
  <c r="U466" i="4"/>
  <c r="V466" i="4" s="1"/>
  <c r="U467" i="4"/>
  <c r="U468" i="4"/>
  <c r="V468" i="4" s="1"/>
  <c r="U469" i="4"/>
  <c r="V469" i="4" s="1"/>
  <c r="U470" i="4"/>
  <c r="U471" i="4"/>
  <c r="U472" i="4"/>
  <c r="U473" i="4"/>
  <c r="V473" i="4" s="1"/>
  <c r="U474" i="4"/>
  <c r="V474" i="4" s="1"/>
  <c r="U475" i="4"/>
  <c r="U476" i="4"/>
  <c r="U477" i="4"/>
  <c r="V477" i="4" s="1"/>
  <c r="U478" i="4"/>
  <c r="V478" i="4" s="1"/>
  <c r="U479" i="4"/>
  <c r="V479" i="4" s="1"/>
  <c r="U480" i="4"/>
  <c r="V480" i="4" s="1"/>
  <c r="U481" i="4"/>
  <c r="V481" i="4"/>
  <c r="U482" i="4"/>
  <c r="V482" i="4" s="1"/>
  <c r="U483" i="4"/>
  <c r="V483" i="4" s="1"/>
  <c r="U484" i="4"/>
  <c r="V484" i="4" s="1"/>
  <c r="U485" i="4"/>
  <c r="V485" i="4"/>
  <c r="U486" i="4"/>
  <c r="U487" i="4"/>
  <c r="U488" i="4"/>
  <c r="U489" i="4"/>
  <c r="V489" i="4" s="1"/>
  <c r="U490" i="4"/>
  <c r="V490" i="4" s="1"/>
  <c r="U491" i="4"/>
  <c r="V491" i="4" s="1"/>
  <c r="U492" i="4"/>
  <c r="U493" i="4"/>
  <c r="V493" i="4" s="1"/>
  <c r="U494" i="4"/>
  <c r="V494" i="4" s="1"/>
  <c r="U495" i="4"/>
  <c r="V495" i="4" s="1"/>
  <c r="U496" i="4"/>
  <c r="V496" i="4" s="1"/>
  <c r="U497" i="4"/>
  <c r="V497" i="4" s="1"/>
  <c r="U498" i="4"/>
  <c r="U499" i="4"/>
  <c r="U500" i="4"/>
  <c r="V500" i="4" s="1"/>
  <c r="U501" i="4"/>
  <c r="V501" i="4" s="1"/>
  <c r="U502" i="4"/>
  <c r="V502" i="4"/>
  <c r="U503" i="4"/>
  <c r="U504" i="4"/>
  <c r="U505" i="4"/>
  <c r="V505" i="4" s="1"/>
  <c r="U506" i="4"/>
  <c r="V506" i="4" s="1"/>
  <c r="U507" i="4"/>
  <c r="U508" i="4"/>
  <c r="V508" i="4" s="1"/>
  <c r="U509" i="4"/>
  <c r="V509" i="4" s="1"/>
  <c r="U510" i="4"/>
  <c r="V510" i="4"/>
  <c r="U511" i="4"/>
  <c r="U512" i="4"/>
  <c r="U513" i="4"/>
  <c r="V513" i="4"/>
  <c r="U514" i="4"/>
  <c r="U515" i="4"/>
  <c r="U516" i="4"/>
  <c r="V516" i="4"/>
  <c r="U517" i="4"/>
  <c r="V517" i="4" s="1"/>
  <c r="U518" i="4"/>
  <c r="V518" i="4" s="1"/>
  <c r="U519" i="4"/>
  <c r="U520" i="4"/>
  <c r="U521" i="4"/>
  <c r="V521" i="4" s="1"/>
  <c r="U522" i="4"/>
  <c r="V522" i="4" s="1"/>
  <c r="U523" i="4"/>
  <c r="V523" i="4" s="1"/>
  <c r="U524" i="4"/>
  <c r="V524" i="4" s="1"/>
  <c r="U525" i="4"/>
  <c r="V525" i="4"/>
  <c r="U526" i="4"/>
  <c r="U527" i="4"/>
  <c r="V527" i="4" s="1"/>
  <c r="U528" i="4"/>
  <c r="V528" i="4" s="1"/>
  <c r="U529" i="4"/>
  <c r="V529" i="4" s="1"/>
  <c r="U530" i="4"/>
  <c r="V530" i="4"/>
  <c r="U531" i="4"/>
  <c r="U532" i="4"/>
  <c r="V532" i="4" s="1"/>
  <c r="U533" i="4"/>
  <c r="V533" i="4" s="1"/>
  <c r="U534" i="4"/>
  <c r="U535" i="4"/>
  <c r="V535" i="4" s="1"/>
  <c r="U536" i="4"/>
  <c r="V536" i="4" s="1"/>
  <c r="U537" i="4"/>
  <c r="V537" i="4" s="1"/>
  <c r="U538" i="4"/>
  <c r="V538" i="4"/>
  <c r="U539" i="4"/>
  <c r="U540" i="4"/>
  <c r="U541" i="4"/>
  <c r="V541" i="4"/>
  <c r="U542" i="4"/>
  <c r="V542" i="4" s="1"/>
  <c r="U543" i="4"/>
  <c r="U544" i="4"/>
  <c r="V544" i="4" s="1"/>
  <c r="U545" i="4"/>
  <c r="V545" i="4" s="1"/>
  <c r="U546" i="4"/>
  <c r="V546" i="4"/>
  <c r="U547" i="4"/>
  <c r="V547" i="4" s="1"/>
  <c r="U548" i="4"/>
  <c r="V548" i="4" s="1"/>
  <c r="U549" i="4"/>
  <c r="V549" i="4" s="1"/>
  <c r="U550" i="4"/>
  <c r="U551" i="4"/>
  <c r="U552" i="4"/>
  <c r="V552" i="4" s="1"/>
  <c r="U553" i="4"/>
  <c r="V553" i="4"/>
  <c r="U554" i="4"/>
  <c r="V554" i="4" s="1"/>
  <c r="U555" i="4"/>
  <c r="U556" i="4"/>
  <c r="U557" i="4"/>
  <c r="V557" i="4" s="1"/>
  <c r="U558" i="4"/>
  <c r="V558" i="4" s="1"/>
  <c r="U559" i="4"/>
  <c r="U560" i="4"/>
  <c r="V560" i="4" s="1"/>
  <c r="U561" i="4"/>
  <c r="V561" i="4" s="1"/>
  <c r="U562" i="4"/>
  <c r="V562" i="4" s="1"/>
  <c r="U563" i="4"/>
  <c r="U564" i="4"/>
  <c r="V564" i="4" s="1"/>
  <c r="U565" i="4"/>
  <c r="V565" i="4" s="1"/>
  <c r="U566" i="4"/>
  <c r="V566" i="4" s="1"/>
  <c r="U567" i="4"/>
  <c r="V567" i="4" s="1"/>
  <c r="U568" i="4"/>
  <c r="V568" i="4" s="1"/>
  <c r="U569" i="4"/>
  <c r="V569" i="4" s="1"/>
  <c r="U570" i="4"/>
  <c r="V570" i="4" s="1"/>
  <c r="U571" i="4"/>
  <c r="U572" i="4"/>
  <c r="V572" i="4" s="1"/>
  <c r="U573" i="4"/>
  <c r="V573" i="4" s="1"/>
  <c r="U574" i="4"/>
  <c r="V574" i="4" s="1"/>
  <c r="U575" i="4"/>
  <c r="U576" i="4"/>
  <c r="U577" i="4"/>
  <c r="V577" i="4" s="1"/>
  <c r="U578" i="4"/>
  <c r="U579" i="4"/>
  <c r="U580" i="4"/>
  <c r="V580" i="4" s="1"/>
  <c r="U581" i="4"/>
  <c r="V581" i="4" s="1"/>
  <c r="U582" i="4"/>
  <c r="V582" i="4" s="1"/>
  <c r="U583" i="4"/>
  <c r="V583" i="4" s="1"/>
  <c r="U584" i="4"/>
  <c r="U585" i="4"/>
  <c r="V585" i="4" s="1"/>
  <c r="U586" i="4"/>
  <c r="V586" i="4" s="1"/>
  <c r="U587" i="4"/>
  <c r="U588" i="4"/>
  <c r="U589" i="4"/>
  <c r="V589" i="4" s="1"/>
  <c r="U590" i="4"/>
  <c r="V590" i="4" s="1"/>
  <c r="U591" i="4"/>
  <c r="V591" i="4" s="1"/>
  <c r="U592" i="4"/>
  <c r="V592" i="4" s="1"/>
  <c r="U593" i="4"/>
  <c r="V593" i="4" s="1"/>
  <c r="U594" i="4"/>
  <c r="V594" i="4" s="1"/>
  <c r="U595" i="4"/>
  <c r="U596" i="4"/>
  <c r="V596" i="4" s="1"/>
  <c r="U597" i="4"/>
  <c r="V597" i="4" s="1"/>
  <c r="U598" i="4"/>
  <c r="U599" i="4"/>
  <c r="U600" i="4"/>
  <c r="V600" i="4" s="1"/>
  <c r="U601" i="4"/>
  <c r="V601" i="4" s="1"/>
  <c r="U602" i="4"/>
  <c r="V602" i="4" s="1"/>
  <c r="U603" i="4"/>
  <c r="U604" i="4"/>
  <c r="V604" i="4" s="1"/>
  <c r="U605" i="4"/>
  <c r="V605" i="4" s="1"/>
  <c r="U606" i="4"/>
  <c r="V606" i="4" s="1"/>
  <c r="U607" i="4"/>
  <c r="U608" i="4"/>
  <c r="V608" i="4" s="1"/>
  <c r="U609" i="4"/>
  <c r="V609" i="4" s="1"/>
  <c r="U610" i="4"/>
  <c r="V610" i="4" s="1"/>
  <c r="U611" i="4"/>
  <c r="V611" i="4" s="1"/>
  <c r="U612" i="4"/>
  <c r="V612" i="4" s="1"/>
  <c r="U613" i="4"/>
  <c r="V613" i="4" s="1"/>
  <c r="U614" i="4"/>
  <c r="U615" i="4"/>
  <c r="V615" i="4" s="1"/>
  <c r="U616" i="4"/>
  <c r="U617" i="4"/>
  <c r="V617" i="4" s="1"/>
  <c r="U618" i="4"/>
  <c r="V618" i="4" s="1"/>
  <c r="U619" i="4"/>
  <c r="U620" i="4"/>
  <c r="U621" i="4"/>
  <c r="V621" i="4" s="1"/>
  <c r="U622" i="4"/>
  <c r="V622" i="4" s="1"/>
  <c r="U623" i="4"/>
  <c r="U624" i="4"/>
  <c r="V624" i="4" s="1"/>
  <c r="U625" i="4"/>
  <c r="V625" i="4" s="1"/>
  <c r="U626" i="4"/>
  <c r="U627" i="4"/>
  <c r="U628" i="4"/>
  <c r="V628" i="4" s="1"/>
  <c r="U629" i="4"/>
  <c r="V629" i="4" s="1"/>
  <c r="U630" i="4"/>
  <c r="V630" i="4" s="1"/>
  <c r="U631" i="4"/>
  <c r="V631" i="4" s="1"/>
  <c r="U632" i="4"/>
  <c r="V632" i="4" s="1"/>
  <c r="U633" i="4"/>
  <c r="V633" i="4" s="1"/>
  <c r="U634" i="4"/>
  <c r="V634" i="4" s="1"/>
  <c r="U635" i="4"/>
  <c r="U636" i="4"/>
  <c r="V636" i="4" s="1"/>
  <c r="U637" i="4"/>
  <c r="V637" i="4" s="1"/>
  <c r="U638" i="4"/>
  <c r="V638" i="4" s="1"/>
  <c r="U639" i="4"/>
  <c r="U640" i="4"/>
  <c r="U641" i="4"/>
  <c r="V641" i="4" s="1"/>
  <c r="U642" i="4"/>
  <c r="U643" i="4"/>
  <c r="U644" i="4"/>
  <c r="V644" i="4" s="1"/>
  <c r="U645" i="4"/>
  <c r="V645" i="4" s="1"/>
  <c r="U646" i="4"/>
  <c r="V646" i="4" s="1"/>
  <c r="U647" i="4"/>
  <c r="V647" i="4" s="1"/>
  <c r="U648" i="4"/>
  <c r="V648" i="4" s="1"/>
  <c r="U649" i="4"/>
  <c r="V649" i="4" s="1"/>
  <c r="U650" i="4"/>
  <c r="V650" i="4" s="1"/>
  <c r="U651" i="4"/>
  <c r="U652" i="4"/>
  <c r="V652" i="4" s="1"/>
  <c r="U653" i="4"/>
  <c r="V653" i="4" s="1"/>
  <c r="U654" i="4"/>
  <c r="U655" i="4"/>
  <c r="U656" i="4"/>
  <c r="U657" i="4"/>
  <c r="V657" i="4" s="1"/>
  <c r="U658" i="4"/>
  <c r="V658" i="4" s="1"/>
  <c r="U659" i="4"/>
  <c r="V659" i="4" s="1"/>
  <c r="U660" i="4"/>
  <c r="V660" i="4" s="1"/>
  <c r="U661" i="4"/>
  <c r="V661" i="4" s="1"/>
  <c r="U662" i="4"/>
  <c r="U663" i="4"/>
  <c r="V663" i="4" s="1"/>
  <c r="U664" i="4"/>
  <c r="U665" i="4"/>
  <c r="V665" i="4" s="1"/>
  <c r="U666" i="4"/>
  <c r="V666" i="4" s="1"/>
  <c r="U667" i="4"/>
  <c r="U668" i="4"/>
  <c r="U669" i="4"/>
  <c r="V669" i="4" s="1"/>
  <c r="U670" i="4"/>
  <c r="V670" i="4" s="1"/>
  <c r="U671" i="4"/>
  <c r="V671" i="4" s="1"/>
  <c r="U672" i="4"/>
  <c r="U673" i="4"/>
  <c r="V673" i="4" s="1"/>
  <c r="U674" i="4"/>
  <c r="U675" i="4"/>
  <c r="U676" i="4"/>
  <c r="V676" i="4" s="1"/>
  <c r="U677" i="4"/>
  <c r="V677" i="4" s="1"/>
  <c r="U678" i="4"/>
  <c r="V678" i="4" s="1"/>
  <c r="U679" i="4"/>
  <c r="V679" i="4" s="1"/>
  <c r="U680" i="4"/>
  <c r="V680" i="4" s="1"/>
  <c r="U681" i="4"/>
  <c r="V681" i="4" s="1"/>
  <c r="U682" i="4"/>
  <c r="V682" i="4" s="1"/>
  <c r="U683" i="4"/>
  <c r="U684" i="4"/>
  <c r="U685" i="4"/>
  <c r="V685" i="4" s="1"/>
  <c r="U686" i="4"/>
  <c r="U687" i="4"/>
  <c r="V687" i="4" s="1"/>
  <c r="U688" i="4"/>
  <c r="V688" i="4" s="1"/>
  <c r="U689" i="4"/>
  <c r="V689" i="4" s="1"/>
  <c r="U690" i="4"/>
  <c r="V690" i="4"/>
  <c r="U691" i="4"/>
  <c r="U692" i="4"/>
  <c r="V692" i="4" s="1"/>
  <c r="U693" i="4"/>
  <c r="V693" i="4" s="1"/>
  <c r="U694" i="4"/>
  <c r="V694" i="4" s="1"/>
  <c r="U695" i="4"/>
  <c r="U696" i="4"/>
  <c r="U697" i="4"/>
  <c r="V697" i="4"/>
  <c r="U698" i="4"/>
  <c r="V698" i="4" s="1"/>
  <c r="U699" i="4"/>
  <c r="U700" i="4"/>
  <c r="V700" i="4" s="1"/>
  <c r="U701" i="4"/>
  <c r="V701" i="4" s="1"/>
  <c r="U702" i="4"/>
  <c r="V702" i="4" s="1"/>
  <c r="U703" i="4"/>
  <c r="U704" i="4"/>
  <c r="U705" i="4"/>
  <c r="V705" i="4"/>
  <c r="U706" i="4"/>
  <c r="V706" i="4" s="1"/>
  <c r="U707" i="4"/>
  <c r="U708" i="4"/>
  <c r="V708" i="4" s="1"/>
  <c r="U709" i="4"/>
  <c r="V709" i="4" s="1"/>
  <c r="U710" i="4"/>
  <c r="V710" i="4" s="1"/>
  <c r="U711" i="4"/>
  <c r="U712" i="4"/>
  <c r="V712" i="4" s="1"/>
  <c r="U713" i="4"/>
  <c r="V713" i="4" s="1"/>
  <c r="U714" i="4"/>
  <c r="V714" i="4" s="1"/>
  <c r="U715" i="4"/>
  <c r="U716" i="4"/>
  <c r="V716" i="4" s="1"/>
  <c r="U717" i="4"/>
  <c r="V717" i="4"/>
  <c r="U718" i="4"/>
  <c r="U719" i="4"/>
  <c r="U720" i="4"/>
  <c r="U721" i="4"/>
  <c r="V721" i="4" s="1"/>
  <c r="U722" i="4"/>
  <c r="V722" i="4" s="1"/>
  <c r="U723" i="4"/>
  <c r="V723" i="4" s="1"/>
  <c r="U724" i="4"/>
  <c r="V724" i="4"/>
  <c r="U725" i="4"/>
  <c r="V725" i="4" s="1"/>
  <c r="U726" i="4"/>
  <c r="U727" i="4"/>
  <c r="U728" i="4"/>
  <c r="U729" i="4"/>
  <c r="V729" i="4" s="1"/>
  <c r="U730" i="4"/>
  <c r="V730" i="4" s="1"/>
  <c r="U731" i="4"/>
  <c r="U732" i="4"/>
  <c r="U733" i="4"/>
  <c r="V733" i="4" s="1"/>
  <c r="U734" i="4"/>
  <c r="V734" i="4" s="1"/>
  <c r="U735" i="4"/>
  <c r="U736" i="4"/>
  <c r="U737" i="4"/>
  <c r="V737" i="4" s="1"/>
  <c r="U738" i="4"/>
  <c r="U739" i="4"/>
  <c r="V739" i="4" s="1"/>
  <c r="U740" i="4"/>
  <c r="V740" i="4" s="1"/>
  <c r="U741" i="4"/>
  <c r="V741" i="4" s="1"/>
  <c r="U742" i="4"/>
  <c r="V742" i="4" s="1"/>
  <c r="U743" i="4"/>
  <c r="U744" i="4"/>
  <c r="U745" i="4"/>
  <c r="V745" i="4" s="1"/>
  <c r="U746" i="4"/>
  <c r="V746" i="4" s="1"/>
  <c r="U747" i="4"/>
  <c r="U748" i="4"/>
  <c r="U749" i="4"/>
  <c r="V749" i="4" s="1"/>
  <c r="U750" i="4"/>
  <c r="U751" i="4"/>
  <c r="U752" i="4"/>
  <c r="V752" i="4" s="1"/>
  <c r="U753" i="4"/>
  <c r="V753" i="4" s="1"/>
  <c r="U754" i="4"/>
  <c r="V754" i="4" s="1"/>
  <c r="U755" i="4"/>
  <c r="V755" i="4" s="1"/>
  <c r="U756" i="4"/>
  <c r="V756" i="4" s="1"/>
  <c r="U757" i="4"/>
  <c r="V757" i="4" s="1"/>
  <c r="U758" i="4"/>
  <c r="U759" i="4"/>
  <c r="V759" i="4" s="1"/>
  <c r="U760" i="4"/>
  <c r="V760" i="4" s="1"/>
  <c r="U761" i="4"/>
  <c r="V761" i="4" s="1"/>
  <c r="U762" i="4"/>
  <c r="V762" i="4" s="1"/>
  <c r="U763" i="4"/>
  <c r="V763" i="4" s="1"/>
  <c r="U764" i="4"/>
  <c r="U765" i="4"/>
  <c r="V765" i="4" s="1"/>
  <c r="U766" i="4"/>
  <c r="V766" i="4" s="1"/>
  <c r="U767" i="4"/>
  <c r="U768" i="4"/>
  <c r="U769" i="4"/>
  <c r="U770" i="4"/>
  <c r="V770" i="4" s="1"/>
  <c r="U771" i="4"/>
  <c r="V771" i="4" s="1"/>
  <c r="U772" i="4"/>
  <c r="U773" i="4"/>
  <c r="U774" i="4"/>
  <c r="V774" i="4" s="1"/>
  <c r="U775" i="4"/>
  <c r="V775" i="4" s="1"/>
  <c r="U776" i="4"/>
  <c r="U777" i="4"/>
  <c r="U778" i="4"/>
  <c r="V778" i="4" s="1"/>
  <c r="U779" i="4"/>
  <c r="V779" i="4" s="1"/>
  <c r="U780" i="4"/>
  <c r="U781" i="4"/>
  <c r="V781" i="4" s="1"/>
  <c r="U782" i="4"/>
  <c r="V782" i="4" s="1"/>
  <c r="U783" i="4"/>
  <c r="U784" i="4"/>
  <c r="U785" i="4"/>
  <c r="V785" i="4" s="1"/>
  <c r="U786" i="4"/>
  <c r="V786" i="4" s="1"/>
  <c r="U787" i="4"/>
  <c r="U788" i="4"/>
  <c r="U789" i="4"/>
  <c r="U790" i="4"/>
  <c r="V790" i="4" s="1"/>
  <c r="U791" i="4"/>
  <c r="V791" i="4" s="1"/>
  <c r="U792" i="4"/>
  <c r="U793" i="4"/>
  <c r="V793" i="4" s="1"/>
  <c r="U794" i="4"/>
  <c r="V794" i="4" s="1"/>
  <c r="U795" i="4"/>
  <c r="U796" i="4"/>
  <c r="U797" i="4"/>
  <c r="V797" i="4" s="1"/>
  <c r="U798" i="4"/>
  <c r="V798" i="4" s="1"/>
  <c r="U799" i="4"/>
  <c r="U800" i="4"/>
  <c r="U801" i="4"/>
  <c r="U802" i="4"/>
  <c r="V802" i="4" s="1"/>
  <c r="U803" i="4"/>
  <c r="U804" i="4"/>
  <c r="U805" i="4"/>
  <c r="V805" i="4" s="1"/>
  <c r="U806" i="4"/>
  <c r="V806" i="4" s="1"/>
  <c r="U807" i="4"/>
  <c r="U808" i="4"/>
  <c r="U809" i="4"/>
  <c r="U810" i="4"/>
  <c r="V810" i="4" s="1"/>
  <c r="U811" i="4"/>
  <c r="U812" i="4"/>
  <c r="U813" i="4"/>
  <c r="V813" i="4" s="1"/>
  <c r="U814" i="4"/>
  <c r="V814" i="4" s="1"/>
  <c r="U815" i="4"/>
  <c r="U816" i="4"/>
  <c r="V816" i="4" s="1"/>
  <c r="U817" i="4"/>
  <c r="V817" i="4" s="1"/>
  <c r="U818" i="4"/>
  <c r="V818" i="4" s="1"/>
  <c r="U819" i="4"/>
  <c r="U820" i="4"/>
  <c r="U821" i="4"/>
  <c r="U822" i="4"/>
  <c r="V822" i="4" s="1"/>
  <c r="U823" i="4"/>
  <c r="U824" i="4"/>
  <c r="V824" i="4" s="1"/>
  <c r="U825" i="4"/>
  <c r="U826" i="4"/>
  <c r="V826" i="4" s="1"/>
  <c r="U827" i="4"/>
  <c r="U828" i="4"/>
  <c r="V828" i="4" s="1"/>
  <c r="U829" i="4"/>
  <c r="V829" i="4" s="1"/>
  <c r="U830" i="4"/>
  <c r="V830" i="4" s="1"/>
  <c r="U831" i="4"/>
  <c r="U832" i="4"/>
  <c r="V832" i="4" s="1"/>
  <c r="U833" i="4"/>
  <c r="V833" i="4" s="1"/>
  <c r="U834" i="4"/>
  <c r="V834" i="4" s="1"/>
  <c r="U835" i="4"/>
  <c r="U836" i="4"/>
  <c r="U837" i="4"/>
  <c r="U838" i="4"/>
  <c r="V838" i="4" s="1"/>
  <c r="U839" i="4"/>
  <c r="U840" i="4"/>
  <c r="V840" i="4" s="1"/>
  <c r="U841" i="4"/>
  <c r="U842" i="4"/>
  <c r="V842" i="4" s="1"/>
  <c r="U843" i="4"/>
  <c r="U844" i="4"/>
  <c r="U845" i="4"/>
  <c r="V845" i="4" s="1"/>
  <c r="U846" i="4"/>
  <c r="V846" i="4" s="1"/>
  <c r="U847" i="4"/>
  <c r="V847" i="4" s="1"/>
  <c r="U848" i="4"/>
  <c r="V848" i="4" s="1"/>
  <c r="U849" i="4"/>
  <c r="V849" i="4" s="1"/>
  <c r="U850" i="4"/>
  <c r="V850" i="4" s="1"/>
  <c r="U851" i="4"/>
  <c r="V851" i="4" s="1"/>
  <c r="U852" i="4"/>
  <c r="U853" i="4"/>
  <c r="U854" i="4"/>
  <c r="V854" i="4" s="1"/>
  <c r="U855" i="4"/>
  <c r="U856" i="4"/>
  <c r="U857" i="4"/>
  <c r="U858" i="4"/>
  <c r="V858" i="4" s="1"/>
  <c r="U859" i="4"/>
  <c r="U860" i="4"/>
  <c r="V860" i="4" s="1"/>
  <c r="U861" i="4"/>
  <c r="V861" i="4" s="1"/>
  <c r="U862" i="4"/>
  <c r="V862" i="4"/>
  <c r="U863" i="4"/>
  <c r="U864" i="4"/>
  <c r="V864" i="4" s="1"/>
  <c r="U865" i="4"/>
  <c r="U866" i="4"/>
  <c r="V866" i="4" s="1"/>
  <c r="U867" i="4"/>
  <c r="U868" i="4"/>
  <c r="U869" i="4"/>
  <c r="U870" i="4"/>
  <c r="V870" i="4" s="1"/>
  <c r="U871" i="4"/>
  <c r="U872" i="4"/>
  <c r="U873" i="4"/>
  <c r="U874" i="4"/>
  <c r="V874" i="4" s="1"/>
  <c r="U875" i="4"/>
  <c r="V875" i="4" s="1"/>
  <c r="U876" i="4"/>
  <c r="U877" i="4"/>
  <c r="V877" i="4" s="1"/>
  <c r="U878" i="4"/>
  <c r="V878" i="4" s="1"/>
  <c r="U879" i="4"/>
  <c r="V879" i="4" s="1"/>
  <c r="U880" i="4"/>
  <c r="U881" i="4"/>
  <c r="U882" i="4"/>
  <c r="V882" i="4" s="1"/>
  <c r="U883" i="4"/>
  <c r="U884" i="4"/>
  <c r="V884" i="4" s="1"/>
  <c r="U885" i="4"/>
  <c r="U886" i="4"/>
  <c r="V886" i="4" s="1"/>
  <c r="U887" i="4"/>
  <c r="U888" i="4"/>
  <c r="U889" i="4"/>
  <c r="V889" i="4" s="1"/>
  <c r="U890" i="4"/>
  <c r="V890" i="4" s="1"/>
  <c r="U891" i="4"/>
  <c r="U892" i="4"/>
  <c r="V892" i="4" s="1"/>
  <c r="U893" i="4"/>
  <c r="V893" i="4" s="1"/>
  <c r="U894" i="4"/>
  <c r="V894" i="4" s="1"/>
  <c r="U895" i="4"/>
  <c r="U896" i="4"/>
  <c r="V896" i="4" s="1"/>
  <c r="U897" i="4"/>
  <c r="U898" i="4"/>
  <c r="V898" i="4" s="1"/>
  <c r="U899" i="4"/>
  <c r="U900" i="4"/>
  <c r="V900" i="4" s="1"/>
  <c r="U901" i="4"/>
  <c r="U902" i="4"/>
  <c r="V902" i="4" s="1"/>
  <c r="U903" i="4"/>
  <c r="U904" i="4"/>
  <c r="V904" i="4" s="1"/>
  <c r="U905" i="4"/>
  <c r="U906" i="4"/>
  <c r="V906" i="4" s="1"/>
  <c r="U907" i="4"/>
  <c r="U908" i="4"/>
  <c r="U909" i="4"/>
  <c r="V909" i="4" s="1"/>
  <c r="U910" i="4"/>
  <c r="V910" i="4" s="1"/>
  <c r="U911" i="4"/>
  <c r="U912" i="4"/>
  <c r="U913" i="4"/>
  <c r="U914" i="4"/>
  <c r="V914" i="4" s="1"/>
  <c r="U915" i="4"/>
  <c r="V915" i="4" s="1"/>
  <c r="U916" i="4"/>
  <c r="V916" i="4" s="1"/>
  <c r="U917" i="4"/>
  <c r="U918" i="4"/>
  <c r="V918" i="4" s="1"/>
  <c r="U919" i="4"/>
  <c r="U920" i="4"/>
  <c r="U921" i="4"/>
  <c r="V921" i="4" s="1"/>
  <c r="U922" i="4"/>
  <c r="V922" i="4" s="1"/>
  <c r="U923" i="4"/>
  <c r="U924" i="4"/>
  <c r="V924" i="4" s="1"/>
  <c r="U925" i="4"/>
  <c r="V925" i="4" s="1"/>
  <c r="U926" i="4"/>
  <c r="V926" i="4"/>
  <c r="U927" i="4"/>
  <c r="U928" i="4"/>
  <c r="U929" i="4"/>
  <c r="V929" i="4" s="1"/>
  <c r="U930" i="4"/>
  <c r="V930" i="4" s="1"/>
  <c r="U931" i="4"/>
  <c r="V931" i="4" s="1"/>
  <c r="U932" i="4"/>
  <c r="U933" i="4"/>
  <c r="U934" i="4"/>
  <c r="V934" i="4" s="1"/>
  <c r="U935" i="4"/>
  <c r="U936" i="4"/>
  <c r="U937" i="4"/>
  <c r="V937" i="4" s="1"/>
  <c r="U938" i="4"/>
  <c r="V938" i="4" s="1"/>
  <c r="U939" i="4"/>
  <c r="U940" i="4"/>
  <c r="U941" i="4"/>
  <c r="V941" i="4" s="1"/>
  <c r="U942" i="4"/>
  <c r="V942" i="4" s="1"/>
  <c r="U943" i="4"/>
  <c r="V943" i="4" s="1"/>
  <c r="U944" i="4"/>
  <c r="U945" i="4"/>
  <c r="V945" i="4" s="1"/>
  <c r="U946" i="4"/>
  <c r="V946" i="4" s="1"/>
  <c r="U947" i="4"/>
  <c r="U948" i="4"/>
  <c r="U949" i="4"/>
  <c r="V949" i="4" s="1"/>
  <c r="U950" i="4"/>
  <c r="V950" i="4" s="1"/>
  <c r="U951" i="4"/>
  <c r="V951" i="4" s="1"/>
  <c r="U952" i="4"/>
  <c r="V952" i="4" s="1"/>
  <c r="U953" i="4"/>
  <c r="U954" i="4"/>
  <c r="V954" i="4" s="1"/>
  <c r="U955" i="4"/>
  <c r="U956" i="4"/>
  <c r="U957" i="4"/>
  <c r="V957" i="4" s="1"/>
  <c r="U958" i="4"/>
  <c r="V958" i="4" s="1"/>
  <c r="U959" i="4"/>
  <c r="U960" i="4"/>
  <c r="U961" i="4"/>
  <c r="V961" i="4" s="1"/>
  <c r="U962" i="4"/>
  <c r="V962" i="4" s="1"/>
  <c r="U963" i="4"/>
  <c r="U964" i="4"/>
  <c r="U965" i="4"/>
  <c r="V965" i="4" s="1"/>
  <c r="U966" i="4"/>
  <c r="V966" i="4" s="1"/>
  <c r="U967" i="4"/>
  <c r="U968" i="4"/>
  <c r="V968" i="4" s="1"/>
  <c r="U969" i="4"/>
  <c r="U970" i="4"/>
  <c r="V970" i="4" s="1"/>
  <c r="U971" i="4"/>
  <c r="U972" i="4"/>
  <c r="U973" i="4"/>
  <c r="V973" i="4" s="1"/>
  <c r="U974" i="4"/>
  <c r="V974" i="4" s="1"/>
  <c r="U975" i="4"/>
  <c r="U976" i="4"/>
  <c r="V976" i="4" s="1"/>
  <c r="U977" i="4"/>
  <c r="U978" i="4"/>
  <c r="V978" i="4" s="1"/>
  <c r="U979" i="4"/>
  <c r="U980" i="4"/>
  <c r="V980" i="4" s="1"/>
  <c r="U981" i="4"/>
  <c r="V981" i="4" s="1"/>
  <c r="U982" i="4"/>
  <c r="V982" i="4" s="1"/>
  <c r="U983" i="4"/>
  <c r="V983" i="4" s="1"/>
  <c r="U984" i="4"/>
  <c r="U985" i="4"/>
  <c r="U986" i="4"/>
  <c r="V986" i="4" s="1"/>
  <c r="U987" i="4"/>
  <c r="U988" i="4"/>
  <c r="U989" i="4"/>
  <c r="V989" i="4"/>
  <c r="U990" i="4"/>
  <c r="V990" i="4" s="1"/>
  <c r="U991" i="4"/>
  <c r="U992" i="4"/>
  <c r="V992" i="4" s="1"/>
  <c r="U993" i="4"/>
  <c r="U994" i="4"/>
  <c r="V994" i="4" s="1"/>
  <c r="U995" i="4"/>
  <c r="V995" i="4" s="1"/>
  <c r="U996" i="4"/>
  <c r="U997" i="4"/>
  <c r="U998" i="4"/>
  <c r="V998" i="4" s="1"/>
  <c r="U999" i="4"/>
  <c r="U1000" i="4"/>
  <c r="V1000" i="4" s="1"/>
  <c r="U1001" i="4"/>
  <c r="U1002" i="4"/>
  <c r="V1002" i="4" s="1"/>
  <c r="U1003" i="4"/>
  <c r="U1004" i="4"/>
  <c r="U1005" i="4"/>
  <c r="V1005" i="4" s="1"/>
  <c r="U1006" i="4"/>
  <c r="V1006" i="4" s="1"/>
  <c r="U1007" i="4"/>
  <c r="U1008" i="4"/>
  <c r="U1009" i="4"/>
  <c r="U1010" i="4"/>
  <c r="V1010" i="4"/>
  <c r="U1011" i="4"/>
  <c r="U1012" i="4"/>
  <c r="V1012" i="4" s="1"/>
  <c r="U1013" i="4"/>
  <c r="U1014" i="4"/>
  <c r="V1014" i="4" s="1"/>
  <c r="U1015" i="4"/>
  <c r="U1016" i="4"/>
  <c r="U1017" i="4"/>
  <c r="U1018" i="4"/>
  <c r="V1018" i="4" s="1"/>
  <c r="U1019" i="4"/>
  <c r="U1020" i="4"/>
  <c r="V1020" i="4" s="1"/>
  <c r="U1021" i="4"/>
  <c r="V1021" i="4" s="1"/>
  <c r="U1022" i="4"/>
  <c r="V1022" i="4" s="1"/>
  <c r="U1023" i="4"/>
  <c r="U1024" i="4"/>
  <c r="U1025" i="4"/>
  <c r="U1026" i="4"/>
  <c r="V1026" i="4" s="1"/>
  <c r="U1027" i="4"/>
  <c r="U1028" i="4"/>
  <c r="U1029" i="4"/>
  <c r="V1029" i="4" s="1"/>
  <c r="U1030" i="4"/>
  <c r="V1030" i="4" s="1"/>
  <c r="U1031" i="4"/>
  <c r="U1032" i="4"/>
  <c r="V1032" i="4" s="1"/>
  <c r="U1033" i="4"/>
  <c r="V1033" i="4" s="1"/>
  <c r="U1034" i="4"/>
  <c r="V1034" i="4" s="1"/>
  <c r="U1035" i="4"/>
  <c r="V1035" i="4" s="1"/>
  <c r="U1036" i="4"/>
  <c r="V1036" i="4" s="1"/>
  <c r="U1037" i="4"/>
  <c r="V1037" i="4" s="1"/>
  <c r="U1038" i="4"/>
  <c r="V1038" i="4" s="1"/>
  <c r="U1039" i="4"/>
  <c r="U1040" i="4"/>
  <c r="U1041" i="4"/>
  <c r="V1041" i="4" s="1"/>
  <c r="U1042" i="4"/>
  <c r="V1042" i="4" s="1"/>
  <c r="U1043" i="4"/>
  <c r="V1043" i="4" s="1"/>
  <c r="U1044" i="4"/>
  <c r="U1045" i="4"/>
  <c r="U1046" i="4"/>
  <c r="V1046" i="4" s="1"/>
  <c r="U1047" i="4"/>
  <c r="V1047" i="4" s="1"/>
  <c r="U1048" i="4"/>
  <c r="U1049" i="4"/>
  <c r="V1049" i="4" s="1"/>
  <c r="U1050" i="4"/>
  <c r="V1050" i="4"/>
  <c r="U1051" i="4"/>
  <c r="V1051" i="4" s="1"/>
  <c r="U1052" i="4"/>
  <c r="U1053" i="4"/>
  <c r="V1053" i="4" s="1"/>
  <c r="U1054" i="4"/>
  <c r="V1054" i="4"/>
  <c r="U1055" i="4"/>
  <c r="V1055" i="4" s="1"/>
  <c r="U1056" i="4"/>
  <c r="U1057" i="4"/>
  <c r="V1057" i="4" s="1"/>
  <c r="U1058" i="4"/>
  <c r="V1058" i="4" s="1"/>
  <c r="U1059" i="4"/>
  <c r="U1060" i="4"/>
  <c r="U1061" i="4"/>
  <c r="V1061" i="4" s="1"/>
  <c r="U1062" i="4"/>
  <c r="V1062" i="4" s="1"/>
  <c r="U1063" i="4"/>
  <c r="V1063" i="4" s="1"/>
  <c r="U1064" i="4"/>
  <c r="U1065" i="4"/>
  <c r="V1065" i="4" s="1"/>
  <c r="U1066" i="4"/>
  <c r="V1066" i="4" s="1"/>
  <c r="U1067" i="4"/>
  <c r="U1068" i="4"/>
  <c r="U1069" i="4"/>
  <c r="V1069" i="4" s="1"/>
  <c r="U1070" i="4"/>
  <c r="V1070" i="4" s="1"/>
  <c r="U1071" i="4"/>
  <c r="V1071" i="4" s="1"/>
  <c r="U1072" i="4"/>
  <c r="U1073" i="4"/>
  <c r="V1073" i="4" s="1"/>
  <c r="U1074" i="4"/>
  <c r="V1074" i="4" s="1"/>
  <c r="U1075" i="4"/>
  <c r="U1076" i="4"/>
  <c r="U1077" i="4"/>
  <c r="U1078" i="4"/>
  <c r="V1078" i="4" s="1"/>
  <c r="U1079" i="4"/>
  <c r="V1079" i="4" s="1"/>
  <c r="U1080" i="4"/>
  <c r="U1081" i="4"/>
  <c r="V1081" i="4" s="1"/>
  <c r="U1082" i="4"/>
  <c r="V1082" i="4" s="1"/>
  <c r="U1083" i="4"/>
  <c r="V1083" i="4" s="1"/>
  <c r="U1084" i="4"/>
  <c r="V1084" i="4" s="1"/>
  <c r="U1085" i="4"/>
  <c r="V1085" i="4" s="1"/>
  <c r="U1086" i="4"/>
  <c r="V1086" i="4" s="1"/>
  <c r="U1087" i="4"/>
  <c r="V1087" i="4" s="1"/>
  <c r="U1088" i="4"/>
  <c r="V1088" i="4" s="1"/>
  <c r="U1089" i="4"/>
  <c r="V1089" i="4" s="1"/>
  <c r="U1090" i="4"/>
  <c r="V1090" i="4" s="1"/>
  <c r="U1091" i="4"/>
  <c r="U1092" i="4"/>
  <c r="U1093" i="4"/>
  <c r="U1094" i="4"/>
  <c r="V1094" i="4" s="1"/>
  <c r="U1095" i="4"/>
  <c r="V1095" i="4" s="1"/>
  <c r="U1096" i="4"/>
  <c r="V1096" i="4" s="1"/>
  <c r="U1097" i="4"/>
  <c r="V1097" i="4" s="1"/>
  <c r="U1098" i="4"/>
  <c r="V1098" i="4" s="1"/>
  <c r="U1099" i="4"/>
  <c r="U1100" i="4"/>
  <c r="V1100" i="4" s="1"/>
  <c r="U1101" i="4"/>
  <c r="V1101" i="4" s="1"/>
  <c r="U1102" i="4"/>
  <c r="V1102" i="4" s="1"/>
  <c r="U1103" i="4"/>
  <c r="V1103" i="4" s="1"/>
  <c r="U1104" i="4"/>
  <c r="V1104" i="4" s="1"/>
  <c r="U1105" i="4"/>
  <c r="V1105" i="4" s="1"/>
  <c r="U1106" i="4"/>
  <c r="V1106" i="4" s="1"/>
  <c r="U1107" i="4"/>
  <c r="U1108" i="4"/>
  <c r="U1109" i="4"/>
  <c r="U1110" i="4"/>
  <c r="V1110" i="4" s="1"/>
  <c r="U1111" i="4"/>
  <c r="V1111" i="4" s="1"/>
  <c r="U1112" i="4"/>
  <c r="U1113" i="4"/>
  <c r="V1113" i="4" s="1"/>
  <c r="U1114" i="4"/>
  <c r="V1114" i="4" s="1"/>
  <c r="U1115" i="4"/>
  <c r="U1116" i="4"/>
  <c r="V1116" i="4" s="1"/>
  <c r="U1117" i="4"/>
  <c r="V1117" i="4" s="1"/>
  <c r="U1118" i="4"/>
  <c r="V1118" i="4" s="1"/>
  <c r="U1119" i="4"/>
  <c r="V1119" i="4" s="1"/>
  <c r="U1120" i="4"/>
  <c r="U1121" i="4"/>
  <c r="U1122" i="4"/>
  <c r="V1122" i="4" s="1"/>
  <c r="U1123" i="4"/>
  <c r="V1123" i="4" s="1"/>
  <c r="U1124" i="4"/>
  <c r="V1124" i="4" s="1"/>
  <c r="U1125" i="4"/>
  <c r="V1125" i="4" s="1"/>
  <c r="U1126" i="4"/>
  <c r="V1126" i="4" s="1"/>
  <c r="U1127" i="4"/>
  <c r="V1127" i="4" s="1"/>
  <c r="U1128" i="4"/>
  <c r="U1129" i="4"/>
  <c r="U1130" i="4"/>
  <c r="V1130" i="4" s="1"/>
  <c r="U1131" i="4"/>
  <c r="U1132" i="4"/>
  <c r="V1132" i="4" s="1"/>
  <c r="U1133" i="4"/>
  <c r="V1133" i="4" s="1"/>
  <c r="U1134" i="4"/>
  <c r="V1134" i="4" s="1"/>
  <c r="U1135" i="4"/>
  <c r="V1135" i="4" s="1"/>
  <c r="U1136" i="4"/>
  <c r="U1137" i="4"/>
  <c r="U1138" i="4"/>
  <c r="V1138" i="4"/>
  <c r="U1139" i="4"/>
  <c r="V1139" i="4" s="1"/>
  <c r="U1140" i="4"/>
  <c r="V1140" i="4" s="1"/>
  <c r="U1141" i="4"/>
  <c r="V1141" i="4" s="1"/>
  <c r="U1142" i="4"/>
  <c r="V1142" i="4" s="1"/>
  <c r="U1143" i="4"/>
  <c r="U1144" i="4"/>
  <c r="U1145" i="4"/>
  <c r="V1145" i="4" s="1"/>
  <c r="U1146" i="4"/>
  <c r="V1146" i="4" s="1"/>
  <c r="U1147" i="4"/>
  <c r="V1147" i="4" s="1"/>
  <c r="U1148" i="4"/>
  <c r="V1148" i="4" s="1"/>
  <c r="U1149" i="4"/>
  <c r="V1149" i="4" s="1"/>
  <c r="U1150" i="4"/>
  <c r="V1150" i="4" s="1"/>
  <c r="U1151" i="4"/>
  <c r="U1152" i="4"/>
  <c r="V1152" i="4" s="1"/>
  <c r="U1153" i="4"/>
  <c r="V1153" i="4" s="1"/>
  <c r="U1154" i="4"/>
  <c r="V1154" i="4" s="1"/>
  <c r="U1155" i="4"/>
  <c r="U1156" i="4"/>
  <c r="U1157" i="4"/>
  <c r="V1157" i="4" s="1"/>
  <c r="U1158" i="4"/>
  <c r="V1158" i="4" s="1"/>
  <c r="U1159" i="4"/>
  <c r="U1160" i="4"/>
  <c r="V1160" i="4" s="1"/>
  <c r="U1161" i="4"/>
  <c r="V1161" i="4" s="1"/>
  <c r="U1162" i="4"/>
  <c r="V1162" i="4" s="1"/>
  <c r="U1163" i="4"/>
  <c r="V1163" i="4" s="1"/>
  <c r="U1164" i="4"/>
  <c r="U1165" i="4"/>
  <c r="V1165" i="4" s="1"/>
  <c r="U1166" i="4"/>
  <c r="V1166" i="4" s="1"/>
  <c r="U1167" i="4"/>
  <c r="V1167" i="4" s="1"/>
  <c r="U1168" i="4"/>
  <c r="U1169" i="4"/>
  <c r="V1169" i="4" s="1"/>
  <c r="U1170" i="4"/>
  <c r="V1170" i="4" s="1"/>
  <c r="U1171" i="4"/>
  <c r="V1171" i="4" s="1"/>
  <c r="U1172" i="4"/>
  <c r="U1173" i="4"/>
  <c r="U1174" i="4"/>
  <c r="V1174" i="4"/>
  <c r="U1175" i="4"/>
  <c r="V1175" i="4" s="1"/>
  <c r="U1176" i="4"/>
  <c r="V1176" i="4" s="1"/>
  <c r="U1177" i="4"/>
  <c r="V1177" i="4" s="1"/>
  <c r="U1178" i="4"/>
  <c r="V1178" i="4" s="1"/>
  <c r="U1179" i="4"/>
  <c r="V1179" i="4" s="1"/>
  <c r="U1180" i="4"/>
  <c r="U1181" i="4"/>
  <c r="V1181" i="4" s="1"/>
  <c r="U1182" i="4"/>
  <c r="V1182" i="4" s="1"/>
  <c r="U1183" i="4"/>
  <c r="V1183" i="4" s="1"/>
  <c r="U1184" i="4"/>
  <c r="V1184" i="4" s="1"/>
  <c r="U1185" i="4"/>
  <c r="V1185" i="4" s="1"/>
  <c r="U1186" i="4"/>
  <c r="V1186" i="4" s="1"/>
  <c r="U1187" i="4"/>
  <c r="U1188" i="4"/>
  <c r="U1189" i="4"/>
  <c r="V1189" i="4" s="1"/>
  <c r="U1190" i="4"/>
  <c r="V1190" i="4" s="1"/>
  <c r="U1191" i="4"/>
  <c r="U1192" i="4"/>
  <c r="V1192" i="4" s="1"/>
  <c r="U1193" i="4"/>
  <c r="U1194" i="4"/>
  <c r="V1194" i="4" s="1"/>
  <c r="U1195" i="4"/>
  <c r="U1196" i="4"/>
  <c r="U1197" i="4"/>
  <c r="V1197" i="4" s="1"/>
  <c r="U1198" i="4"/>
  <c r="V1198" i="4" s="1"/>
  <c r="U1199" i="4"/>
  <c r="V1199" i="4" s="1"/>
  <c r="U1200" i="4"/>
  <c r="U1201" i="4"/>
  <c r="V1201" i="4" s="1"/>
  <c r="U1202" i="4"/>
  <c r="V1202" i="4" s="1"/>
  <c r="U1203" i="4"/>
  <c r="U1204" i="4"/>
  <c r="V1204" i="4" s="1"/>
  <c r="U1205" i="4"/>
  <c r="V1205" i="4" s="1"/>
  <c r="U1206" i="4"/>
  <c r="V1206" i="4" s="1"/>
  <c r="U1207" i="4"/>
  <c r="U1208" i="4"/>
  <c r="V1208" i="4" s="1"/>
  <c r="U1209" i="4"/>
  <c r="U1210" i="4"/>
  <c r="V1210" i="4" s="1"/>
  <c r="U1211" i="4"/>
  <c r="V1211" i="4" s="1"/>
  <c r="U1212" i="4"/>
  <c r="V1212" i="4" s="1"/>
  <c r="U1213" i="4"/>
  <c r="V1213" i="4" s="1"/>
  <c r="U1214" i="4"/>
  <c r="V1214" i="4" s="1"/>
  <c r="U1215" i="4"/>
  <c r="V1215" i="4" s="1"/>
  <c r="U1216" i="4"/>
  <c r="V1216" i="4" s="1"/>
  <c r="U1217" i="4"/>
  <c r="V1217" i="4" s="1"/>
  <c r="U1218" i="4"/>
  <c r="V1218" i="4" s="1"/>
  <c r="U1219" i="4"/>
  <c r="U1220" i="4"/>
  <c r="V1220" i="4" s="1"/>
  <c r="U1221" i="4"/>
  <c r="U1222" i="4"/>
  <c r="V1222" i="4" s="1"/>
  <c r="U1223" i="4"/>
  <c r="U1224" i="4"/>
  <c r="V1224" i="4" s="1"/>
  <c r="U1225" i="4"/>
  <c r="U1226" i="4"/>
  <c r="V1226" i="4" s="1"/>
  <c r="U1227" i="4"/>
  <c r="V1227" i="4" s="1"/>
  <c r="U1228" i="4"/>
  <c r="V1228" i="4" s="1"/>
  <c r="U1229" i="4"/>
  <c r="V1229" i="4" s="1"/>
  <c r="U1230" i="4"/>
  <c r="V1230" i="4" s="1"/>
  <c r="U1231" i="4"/>
  <c r="V1231" i="4" s="1"/>
  <c r="U1232" i="4"/>
  <c r="V1232" i="4" s="1"/>
  <c r="U1233" i="4"/>
  <c r="U1234" i="4"/>
  <c r="V1234" i="4" s="1"/>
  <c r="U1235" i="4"/>
  <c r="U1236" i="4"/>
  <c r="U1237" i="4"/>
  <c r="V1237" i="4" s="1"/>
  <c r="U1238" i="4"/>
  <c r="V1238" i="4" s="1"/>
  <c r="U1239" i="4"/>
  <c r="V1239" i="4" s="1"/>
  <c r="U1240" i="4"/>
  <c r="V1240" i="4" s="1"/>
  <c r="U1241" i="4"/>
  <c r="U1242" i="4"/>
  <c r="V1242" i="4" s="1"/>
  <c r="U1243" i="4"/>
  <c r="U1244" i="4"/>
  <c r="V1244" i="4" s="1"/>
  <c r="U1245" i="4"/>
  <c r="V1245" i="4" s="1"/>
  <c r="U1246" i="4"/>
  <c r="V1246" i="4" s="1"/>
  <c r="U1247" i="4"/>
  <c r="V1247" i="4" s="1"/>
  <c r="U1248" i="4"/>
  <c r="V1248" i="4" s="1"/>
  <c r="U1249" i="4"/>
  <c r="U1250" i="4"/>
  <c r="V1250" i="4" s="1"/>
  <c r="U1251" i="4"/>
  <c r="U1252" i="4"/>
  <c r="V1252" i="4" s="1"/>
  <c r="U1253" i="4"/>
  <c r="V1253" i="4" s="1"/>
  <c r="U1254" i="4"/>
  <c r="V1254" i="4" s="1"/>
  <c r="U1255" i="4"/>
  <c r="V1255" i="4" s="1"/>
  <c r="U1256" i="4"/>
  <c r="V1256" i="4" s="1"/>
  <c r="U1257" i="4"/>
  <c r="U1258" i="4"/>
  <c r="V1258" i="4" s="1"/>
  <c r="U1259" i="4"/>
  <c r="U1260" i="4"/>
  <c r="U1261" i="4"/>
  <c r="V1261" i="4" s="1"/>
  <c r="U1262" i="4"/>
  <c r="V1262" i="4" s="1"/>
  <c r="U1263" i="4"/>
  <c r="V1263" i="4" s="1"/>
  <c r="U1264" i="4"/>
  <c r="U1265" i="4"/>
  <c r="U1266" i="4"/>
  <c r="V1266" i="4"/>
  <c r="U1267" i="4"/>
  <c r="U1268" i="4"/>
  <c r="V1268" i="4" s="1"/>
  <c r="U1269" i="4"/>
  <c r="V1269" i="4" s="1"/>
  <c r="U1270" i="4"/>
  <c r="V1270" i="4" s="1"/>
  <c r="U1271" i="4"/>
  <c r="V1271" i="4" s="1"/>
  <c r="U1272" i="4"/>
  <c r="U1273" i="4"/>
  <c r="V1273" i="4" s="1"/>
  <c r="U1274" i="4"/>
  <c r="V1274" i="4"/>
  <c r="U1275" i="4"/>
  <c r="U1276" i="4"/>
  <c r="U1277" i="4"/>
  <c r="V1277" i="4" s="1"/>
  <c r="U1278" i="4"/>
  <c r="V1278" i="4" s="1"/>
  <c r="U1279" i="4"/>
  <c r="V1279" i="4" s="1"/>
  <c r="U1280" i="4"/>
  <c r="V1280" i="4" s="1"/>
  <c r="U1281" i="4"/>
  <c r="U1282" i="4"/>
  <c r="V1282" i="4" s="1"/>
  <c r="U1283" i="4"/>
  <c r="U1284" i="4"/>
  <c r="V1284" i="4" s="1"/>
  <c r="U1285" i="4"/>
  <c r="V1285" i="4" s="1"/>
  <c r="U1286" i="4"/>
  <c r="V1286" i="4" s="1"/>
  <c r="U1287" i="4"/>
  <c r="U1288" i="4"/>
  <c r="U1289" i="4"/>
  <c r="V1289" i="4" s="1"/>
  <c r="U1290" i="4"/>
  <c r="V1290" i="4" s="1"/>
  <c r="U1291" i="4"/>
  <c r="V1291" i="4" s="1"/>
  <c r="U1292" i="4"/>
  <c r="U1293" i="4"/>
  <c r="V1293" i="4" s="1"/>
  <c r="U1294" i="4"/>
  <c r="V1294" i="4" s="1"/>
  <c r="U1295" i="4"/>
  <c r="V1295" i="4" s="1"/>
  <c r="U1296" i="4"/>
  <c r="U1297" i="4"/>
  <c r="U1298" i="4"/>
  <c r="V1298" i="4" s="1"/>
  <c r="U1299" i="4"/>
  <c r="V1299" i="4" s="1"/>
  <c r="U1300" i="4"/>
  <c r="U1301" i="4"/>
  <c r="U1302" i="4"/>
  <c r="V1302" i="4" s="1"/>
  <c r="U1303" i="4"/>
  <c r="V1303" i="4" s="1"/>
  <c r="U1304" i="4"/>
  <c r="V1304" i="4" s="1"/>
  <c r="U1305" i="4"/>
  <c r="V1305" i="4" s="1"/>
  <c r="U1306" i="4"/>
  <c r="V1306" i="4"/>
  <c r="U1307" i="4"/>
  <c r="V1307" i="4" s="1"/>
  <c r="U1308" i="4"/>
  <c r="V1308" i="4" s="1"/>
  <c r="U1309" i="4"/>
  <c r="V1309" i="4" s="1"/>
  <c r="U1310" i="4"/>
  <c r="V1310" i="4"/>
  <c r="U1311" i="4"/>
  <c r="V1311" i="4" s="1"/>
  <c r="U1312" i="4"/>
  <c r="V1312" i="4" s="1"/>
  <c r="U1313" i="4"/>
  <c r="V1313" i="4" s="1"/>
  <c r="U1314" i="4"/>
  <c r="V1314" i="4" s="1"/>
  <c r="U1315" i="4"/>
  <c r="V1315" i="4" s="1"/>
  <c r="U1316" i="4"/>
  <c r="U1317" i="4"/>
  <c r="V1317" i="4" s="1"/>
  <c r="U1318" i="4"/>
  <c r="V1318" i="4" s="1"/>
  <c r="U1319" i="4"/>
  <c r="U1320" i="4"/>
  <c r="V1320" i="4" s="1"/>
  <c r="U1321" i="4"/>
  <c r="U1322" i="4"/>
  <c r="V1322" i="4" s="1"/>
  <c r="U1323" i="4"/>
  <c r="V1323" i="4" s="1"/>
  <c r="U1324" i="4"/>
  <c r="V1324" i="4" s="1"/>
  <c r="U1325" i="4"/>
  <c r="V1325" i="4" s="1"/>
  <c r="U1326" i="4"/>
  <c r="V1326" i="4"/>
  <c r="U1327" i="4"/>
  <c r="U1328" i="4"/>
  <c r="U1329" i="4"/>
  <c r="V1329" i="4" s="1"/>
  <c r="U1330" i="4"/>
  <c r="V1330" i="4" s="1"/>
  <c r="U1331" i="4"/>
  <c r="V1331" i="4" s="1"/>
  <c r="U1332" i="4"/>
  <c r="U1333" i="4"/>
  <c r="V1333" i="4" s="1"/>
  <c r="U1334" i="4"/>
  <c r="V1334" i="4" s="1"/>
  <c r="U1335" i="4"/>
  <c r="V1335" i="4" s="1"/>
  <c r="U1336" i="4"/>
  <c r="U1337" i="4"/>
  <c r="V1337" i="4" s="1"/>
  <c r="U1338" i="4"/>
  <c r="V1338" i="4" s="1"/>
  <c r="U1339" i="4"/>
  <c r="V1339" i="4" s="1"/>
  <c r="U1340" i="4"/>
  <c r="V1340" i="4" s="1"/>
  <c r="U1341" i="4"/>
  <c r="V1341" i="4" s="1"/>
  <c r="U1342" i="4"/>
  <c r="V1342" i="4" s="1"/>
  <c r="U1343" i="4"/>
  <c r="V1343" i="4" s="1"/>
  <c r="U1344" i="4"/>
  <c r="U1345" i="4"/>
  <c r="U1346" i="4"/>
  <c r="V1346" i="4" s="1"/>
  <c r="U1347" i="4"/>
  <c r="V1347" i="4" s="1"/>
  <c r="U1348" i="4"/>
  <c r="U1349" i="4"/>
  <c r="U1350" i="4"/>
  <c r="V1350" i="4" s="1"/>
  <c r="U1351" i="4"/>
  <c r="V1351" i="4" s="1"/>
  <c r="U1352" i="4"/>
  <c r="V1352" i="4" s="1"/>
  <c r="U1353" i="4"/>
  <c r="U1354" i="4"/>
  <c r="V1354" i="4" s="1"/>
  <c r="U1355" i="4"/>
  <c r="V1355" i="4" s="1"/>
  <c r="U1356" i="4"/>
  <c r="V1356" i="4" s="1"/>
  <c r="U1357" i="4"/>
  <c r="V1357" i="4" s="1"/>
  <c r="U1358" i="4"/>
  <c r="V1358" i="4" s="1"/>
  <c r="U1359" i="4"/>
  <c r="V1359" i="4" s="1"/>
  <c r="U1360" i="4"/>
  <c r="U1361" i="4"/>
  <c r="U1362" i="4"/>
  <c r="V1362" i="4" s="1"/>
  <c r="U1363" i="4"/>
  <c r="U1364" i="4"/>
  <c r="V1364" i="4" s="1"/>
  <c r="U1365" i="4"/>
  <c r="U1366" i="4"/>
  <c r="V1366" i="4" s="1"/>
  <c r="U1367" i="4"/>
  <c r="V1367" i="4" s="1"/>
  <c r="U1368" i="4"/>
  <c r="U1369" i="4"/>
  <c r="V1369" i="4" s="1"/>
  <c r="U1370" i="4"/>
  <c r="V1370" i="4" s="1"/>
  <c r="U1371" i="4"/>
  <c r="U1372" i="4"/>
  <c r="V1372" i="4" s="1"/>
  <c r="U1373" i="4"/>
  <c r="V1373" i="4" s="1"/>
  <c r="U1374" i="4"/>
  <c r="V1374" i="4" s="1"/>
  <c r="U1375" i="4"/>
  <c r="U1376" i="4"/>
  <c r="U1377" i="4"/>
  <c r="U1378" i="4"/>
  <c r="V1378" i="4" s="1"/>
  <c r="U1379" i="4"/>
  <c r="V1379" i="4" s="1"/>
  <c r="U1380" i="4"/>
  <c r="V1380" i="4" s="1"/>
  <c r="U1381" i="4"/>
  <c r="U1382" i="4"/>
  <c r="V1382" i="4" s="1"/>
  <c r="U1383" i="4"/>
  <c r="V1383" i="4" s="1"/>
  <c r="U1384" i="4"/>
  <c r="U1385" i="4"/>
  <c r="U1386" i="4"/>
  <c r="V1386" i="4" s="1"/>
  <c r="U1387" i="4"/>
  <c r="U1388" i="4"/>
  <c r="V1388" i="4" s="1"/>
  <c r="U1389" i="4"/>
  <c r="V1389" i="4" s="1"/>
  <c r="U1390" i="4"/>
  <c r="V1390" i="4" s="1"/>
  <c r="U1391" i="4"/>
  <c r="U1392" i="4"/>
  <c r="U1393" i="4"/>
  <c r="V1393" i="4" s="1"/>
  <c r="U1394" i="4"/>
  <c r="V1394" i="4" s="1"/>
  <c r="U1395" i="4"/>
  <c r="V1395" i="4" s="1"/>
  <c r="U1396" i="4"/>
  <c r="V1396" i="4" s="1"/>
  <c r="U1397" i="4"/>
  <c r="U1398" i="4"/>
  <c r="V1398" i="4" s="1"/>
  <c r="U1399" i="4"/>
  <c r="U1400" i="4"/>
  <c r="V1400" i="4" s="1"/>
  <c r="U1401" i="4"/>
  <c r="V1401" i="4" s="1"/>
  <c r="U1402" i="4"/>
  <c r="V1402" i="4" s="1"/>
  <c r="U1403" i="4"/>
  <c r="U1404" i="4"/>
  <c r="V1404" i="4" s="1"/>
  <c r="U1405" i="4"/>
  <c r="V1405" i="4" s="1"/>
  <c r="U1406" i="4"/>
  <c r="V1406" i="4"/>
  <c r="U1407" i="4"/>
  <c r="V1407" i="4" s="1"/>
  <c r="U1408" i="4"/>
  <c r="V1408" i="4" s="1"/>
  <c r="U1409" i="4"/>
  <c r="V1409" i="4" s="1"/>
  <c r="U1410" i="4"/>
  <c r="V1410" i="4" s="1"/>
  <c r="U1411" i="4"/>
  <c r="V1411" i="4" s="1"/>
  <c r="U1412" i="4"/>
  <c r="U1413" i="4"/>
  <c r="V1413" i="4" s="1"/>
  <c r="U1414" i="4"/>
  <c r="V1414" i="4" s="1"/>
  <c r="U1415" i="4"/>
  <c r="U1416" i="4"/>
  <c r="U1417" i="4"/>
  <c r="U1418" i="4"/>
  <c r="V1418" i="4" s="1"/>
  <c r="U1419" i="4"/>
  <c r="V1419" i="4" s="1"/>
  <c r="U1420" i="4"/>
  <c r="U1421" i="4"/>
  <c r="V1421" i="4" s="1"/>
  <c r="U1422" i="4"/>
  <c r="V1422" i="4" s="1"/>
  <c r="U1423" i="4"/>
  <c r="V1423" i="4" s="1"/>
  <c r="U1424" i="4"/>
  <c r="V1424" i="4" s="1"/>
  <c r="U1425" i="4"/>
  <c r="V1425" i="4" s="1"/>
  <c r="U1426" i="4"/>
  <c r="V1426" i="4" s="1"/>
  <c r="U1427" i="4"/>
  <c r="V1427" i="4" s="1"/>
  <c r="U1428" i="4"/>
  <c r="U1429" i="4"/>
  <c r="U1430" i="4"/>
  <c r="V1430" i="4"/>
  <c r="U1431" i="4"/>
  <c r="V1431" i="4" s="1"/>
  <c r="U1432" i="4"/>
  <c r="V1432" i="4" s="1"/>
  <c r="U1433" i="4"/>
  <c r="V1433" i="4" s="1"/>
  <c r="U1434" i="4"/>
  <c r="V1434" i="4" s="1"/>
  <c r="U1435" i="4"/>
  <c r="V1435" i="4" s="1"/>
  <c r="U1436" i="4"/>
  <c r="U1437" i="4"/>
  <c r="V1437" i="4" s="1"/>
  <c r="U1438" i="4"/>
  <c r="V1438" i="4"/>
  <c r="U1439" i="4"/>
  <c r="V1439" i="4" s="1"/>
  <c r="U1440" i="4"/>
  <c r="V1440" i="4" s="1"/>
  <c r="U1441" i="4"/>
  <c r="V1441" i="4" s="1"/>
  <c r="U1442" i="4"/>
  <c r="V1442" i="4" s="1"/>
  <c r="U1443" i="4"/>
  <c r="V1443" i="4" s="1"/>
  <c r="U1444" i="4"/>
  <c r="U1445" i="4"/>
  <c r="V1445" i="4" s="1"/>
  <c r="U1446" i="4"/>
  <c r="V1446" i="4" s="1"/>
  <c r="U1447" i="4"/>
  <c r="U1448" i="4"/>
  <c r="U1449" i="4"/>
  <c r="U1450" i="4"/>
  <c r="V1450" i="4" s="1"/>
  <c r="U1451" i="4"/>
  <c r="V1451" i="4" s="1"/>
  <c r="U1452" i="4"/>
  <c r="V1452" i="4" s="1"/>
  <c r="U1453" i="4"/>
  <c r="V1453" i="4" s="1"/>
  <c r="U1454" i="4"/>
  <c r="V1454" i="4" s="1"/>
  <c r="U1455" i="4"/>
  <c r="V1455" i="4" s="1"/>
  <c r="U1456" i="4"/>
  <c r="U1457" i="4"/>
  <c r="V1457" i="4" s="1"/>
  <c r="U1458" i="4"/>
  <c r="V1458" i="4" s="1"/>
  <c r="U1459" i="4"/>
  <c r="U1460" i="4"/>
  <c r="U1461" i="4"/>
  <c r="U1462" i="4"/>
  <c r="V1462" i="4" s="1"/>
  <c r="U1463" i="4"/>
  <c r="V1463" i="4" s="1"/>
  <c r="U1464" i="4"/>
  <c r="U1465" i="4"/>
  <c r="V1465" i="4" s="1"/>
  <c r="U1466" i="4"/>
  <c r="V1466" i="4" s="1"/>
  <c r="U1467" i="4"/>
  <c r="V1467" i="4" s="1"/>
  <c r="U1468" i="4"/>
  <c r="V1468" i="4" s="1"/>
  <c r="U1469" i="4"/>
  <c r="V1469" i="4" s="1"/>
  <c r="U1470" i="4"/>
  <c r="V1470" i="4"/>
  <c r="U1471" i="4"/>
  <c r="V1471" i="4" s="1"/>
  <c r="U1472" i="4"/>
  <c r="V1472" i="4" s="1"/>
  <c r="U1473" i="4"/>
  <c r="V1473" i="4" s="1"/>
  <c r="U1474" i="4"/>
  <c r="V1474" i="4" s="1"/>
  <c r="U1475" i="4"/>
  <c r="V1475" i="4" s="1"/>
  <c r="U1476" i="4"/>
  <c r="U1477" i="4"/>
  <c r="U1478" i="4"/>
  <c r="V1478" i="4" s="1"/>
  <c r="U1479" i="4"/>
  <c r="V1479" i="4" s="1"/>
  <c r="U1480" i="4"/>
  <c r="V1480" i="4" s="1"/>
  <c r="U1481" i="4"/>
  <c r="V1481" i="4" s="1"/>
  <c r="U1482" i="4"/>
  <c r="V1482" i="4" s="1"/>
  <c r="U1483" i="4"/>
  <c r="U1484" i="4"/>
  <c r="U1485" i="4"/>
  <c r="V1485" i="4"/>
  <c r="U1486" i="4"/>
  <c r="V1486" i="4" s="1"/>
  <c r="U1487" i="4"/>
  <c r="V1487" i="4" s="1"/>
  <c r="U1488" i="4"/>
  <c r="U1489" i="4"/>
  <c r="V1489" i="4" s="1"/>
  <c r="U1490" i="4"/>
  <c r="V1490" i="4" s="1"/>
  <c r="U1491" i="4"/>
  <c r="U1492" i="4"/>
  <c r="V1492" i="4" s="1"/>
  <c r="U1493" i="4"/>
  <c r="U1494" i="4"/>
  <c r="V1494" i="4" s="1"/>
  <c r="U1495" i="4"/>
  <c r="V1495" i="4" s="1"/>
  <c r="U1496" i="4"/>
  <c r="V1496" i="4" s="1"/>
  <c r="U1497" i="4"/>
  <c r="V1497" i="4" s="1"/>
  <c r="U1498" i="4"/>
  <c r="V1498" i="4" s="1"/>
  <c r="U1499" i="4"/>
  <c r="U1500" i="4"/>
  <c r="V1500" i="4" s="1"/>
  <c r="U1501" i="4"/>
  <c r="V1501" i="4"/>
  <c r="U1502" i="4"/>
  <c r="V1502" i="4" s="1"/>
  <c r="U1503" i="4"/>
  <c r="V1503" i="4" s="1"/>
  <c r="U1504" i="4"/>
  <c r="U1505" i="4"/>
  <c r="U1506" i="4"/>
  <c r="V1506" i="4" s="1"/>
  <c r="U1507" i="4"/>
  <c r="U1508" i="4"/>
  <c r="V1508" i="4" s="1"/>
  <c r="U1509" i="4"/>
  <c r="V1509" i="4" s="1"/>
  <c r="U1510" i="4"/>
  <c r="V1510" i="4" s="1"/>
  <c r="U1511" i="4"/>
  <c r="U1512" i="4"/>
  <c r="V1512" i="4" s="1"/>
  <c r="U1513" i="4"/>
  <c r="U1514" i="4"/>
  <c r="V1514" i="4" s="1"/>
  <c r="U1515" i="4"/>
  <c r="V1515" i="4" s="1"/>
  <c r="U1516" i="4"/>
  <c r="V1516" i="4" s="1"/>
  <c r="U1517" i="4"/>
  <c r="V1517" i="4" s="1"/>
  <c r="U1518" i="4"/>
  <c r="V1518" i="4" s="1"/>
  <c r="U1519" i="4"/>
  <c r="V1519" i="4" s="1"/>
  <c r="U1520" i="4"/>
  <c r="U1521" i="4"/>
  <c r="U1522" i="4"/>
  <c r="V1522" i="4"/>
  <c r="U1523" i="4"/>
  <c r="V1523" i="4" s="1"/>
  <c r="U1524" i="4"/>
  <c r="V1524" i="4" s="1"/>
  <c r="U1525" i="4"/>
  <c r="U1526" i="4"/>
  <c r="V1526" i="4" s="1"/>
  <c r="U1527" i="4"/>
  <c r="U1528" i="4"/>
  <c r="U1529" i="4"/>
  <c r="U1530" i="4"/>
  <c r="V1530" i="4" s="1"/>
  <c r="U1531" i="4"/>
  <c r="V1531" i="4" s="1"/>
  <c r="U1532" i="4"/>
  <c r="V1532" i="4" s="1"/>
  <c r="U1533" i="4"/>
  <c r="V1533" i="4" s="1"/>
  <c r="U1534" i="4"/>
  <c r="V1534" i="4" s="1"/>
  <c r="U1535" i="4"/>
  <c r="V1535" i="4" s="1"/>
  <c r="U1536" i="4"/>
  <c r="U1537" i="4"/>
  <c r="V1537" i="4" s="1"/>
  <c r="U1538" i="4"/>
  <c r="V1538" i="4"/>
  <c r="U1539" i="4"/>
  <c r="U1540" i="4"/>
  <c r="U1541" i="4"/>
  <c r="V1541" i="4" s="1"/>
  <c r="U1542" i="4"/>
  <c r="V1542" i="4" s="1"/>
  <c r="U1543" i="4"/>
  <c r="V1543" i="4" s="1"/>
  <c r="U1544" i="4"/>
  <c r="V1544" i="4" s="1"/>
  <c r="U1545" i="4"/>
  <c r="V1545" i="4" s="1"/>
  <c r="U1546" i="4"/>
  <c r="V1546" i="4" s="1"/>
  <c r="U1547" i="4"/>
  <c r="V1547" i="4" s="1"/>
  <c r="U1548" i="4"/>
  <c r="V1548" i="4" s="1"/>
  <c r="U1549" i="4"/>
  <c r="V1549" i="4" s="1"/>
  <c r="U1550" i="4"/>
  <c r="V1550" i="4" s="1"/>
  <c r="U1551" i="4"/>
  <c r="V1551" i="4" s="1"/>
  <c r="U1552" i="4"/>
  <c r="V1552" i="4" s="1"/>
  <c r="U1553" i="4"/>
  <c r="V1553" i="4" s="1"/>
  <c r="U1554" i="4"/>
  <c r="V1554" i="4" s="1"/>
  <c r="U1555" i="4"/>
  <c r="U1556" i="4"/>
  <c r="U1557" i="4"/>
  <c r="U1558" i="4"/>
  <c r="V1558" i="4" s="1"/>
  <c r="U1559" i="4"/>
  <c r="V1559" i="4" s="1"/>
  <c r="U1560" i="4"/>
  <c r="V1560" i="4" s="1"/>
  <c r="U1561" i="4"/>
  <c r="V1561" i="4" s="1"/>
  <c r="U1562" i="4"/>
  <c r="V1562" i="4" s="1"/>
  <c r="U1563" i="4"/>
  <c r="U1564" i="4"/>
  <c r="U1565" i="4"/>
  <c r="V1565" i="4" s="1"/>
  <c r="U1566" i="4"/>
  <c r="V1566" i="4" s="1"/>
  <c r="U1567" i="4"/>
  <c r="V1567" i="4" s="1"/>
  <c r="U1568" i="4"/>
  <c r="U1569" i="4"/>
  <c r="U1570" i="4"/>
  <c r="V1570" i="4" s="1"/>
  <c r="U1571" i="4"/>
  <c r="V1571" i="4" s="1"/>
  <c r="U1572" i="4"/>
  <c r="U1573" i="4"/>
  <c r="V1573" i="4" s="1"/>
  <c r="U1574" i="4"/>
  <c r="V1574" i="4"/>
  <c r="U1575" i="4"/>
  <c r="U1576" i="4"/>
  <c r="U1577" i="4"/>
  <c r="U1578" i="4"/>
  <c r="V1578" i="4" s="1"/>
  <c r="U1579" i="4"/>
  <c r="V1579" i="4" s="1"/>
  <c r="U1580" i="4"/>
  <c r="V1580" i="4" s="1"/>
  <c r="U1581" i="4"/>
  <c r="V1581" i="4"/>
  <c r="U1582" i="4"/>
  <c r="V1582" i="4" s="1"/>
  <c r="U1583" i="4"/>
  <c r="V1583" i="4" s="1"/>
  <c r="U1584" i="4"/>
  <c r="V1584" i="4" s="1"/>
  <c r="U1585" i="4"/>
  <c r="V1585" i="4" s="1"/>
  <c r="U1586" i="4"/>
  <c r="V1586" i="4"/>
  <c r="U1587" i="4"/>
  <c r="V1587" i="4" s="1"/>
  <c r="U1588" i="4"/>
  <c r="U1589" i="4"/>
  <c r="U1590" i="4"/>
  <c r="V1590" i="4" s="1"/>
  <c r="U1591" i="4"/>
  <c r="V1591" i="4" s="1"/>
  <c r="U1592" i="4"/>
  <c r="V1592" i="4" s="1"/>
  <c r="U1593" i="4"/>
  <c r="U1594" i="4"/>
  <c r="V1594" i="4" s="1"/>
  <c r="U1595" i="4"/>
  <c r="U1596" i="4"/>
  <c r="U1597" i="4"/>
  <c r="V1597" i="4" s="1"/>
  <c r="U1598" i="4"/>
  <c r="V1598" i="4"/>
  <c r="U1599" i="4"/>
  <c r="V1599" i="4" s="1"/>
  <c r="U1600" i="4"/>
  <c r="V1600" i="4" s="1"/>
  <c r="U1601" i="4"/>
  <c r="V1601" i="4" s="1"/>
  <c r="U1602" i="4"/>
  <c r="V1602" i="4" s="1"/>
  <c r="U1603" i="4"/>
  <c r="U1604" i="4"/>
  <c r="U1605" i="4"/>
  <c r="V1605" i="4" s="1"/>
  <c r="U1606" i="4"/>
  <c r="V1606" i="4" s="1"/>
  <c r="U1607" i="4"/>
  <c r="U1608" i="4"/>
  <c r="U1609" i="4"/>
  <c r="V1609" i="4" s="1"/>
  <c r="U1610" i="4"/>
  <c r="V1610" i="4" s="1"/>
  <c r="U1611" i="4"/>
  <c r="U1612" i="4"/>
  <c r="U1613" i="4"/>
  <c r="V1613" i="4"/>
  <c r="U1614" i="4"/>
  <c r="V1614" i="4" s="1"/>
  <c r="U1615" i="4"/>
  <c r="V1615" i="4" s="1"/>
  <c r="U1616" i="4"/>
  <c r="V1616" i="4" s="1"/>
  <c r="U1617" i="4"/>
  <c r="U1618" i="4"/>
  <c r="V1618" i="4" s="1"/>
  <c r="U1619" i="4"/>
  <c r="U1620" i="4"/>
  <c r="V1620" i="4" s="1"/>
  <c r="U1621" i="4"/>
  <c r="V1621" i="4" s="1"/>
  <c r="U1622" i="4"/>
  <c r="V1622" i="4" s="1"/>
  <c r="U1623" i="4"/>
  <c r="U1624" i="4"/>
  <c r="V1624" i="4" s="1"/>
  <c r="U1625" i="4"/>
  <c r="V1625" i="4" s="1"/>
  <c r="U1626" i="4"/>
  <c r="V1626" i="4" s="1"/>
  <c r="U1627" i="4"/>
  <c r="V1627" i="4" s="1"/>
  <c r="U1628" i="4"/>
  <c r="V1628" i="4" s="1"/>
  <c r="U1629" i="4"/>
  <c r="V1629" i="4" s="1"/>
  <c r="U1630" i="4"/>
  <c r="V1630" i="4" s="1"/>
  <c r="U1631" i="4"/>
  <c r="V1631" i="4" s="1"/>
  <c r="U1632" i="4"/>
  <c r="V1632" i="4" s="1"/>
  <c r="U1633" i="4"/>
  <c r="V1633" i="4" s="1"/>
  <c r="U1634" i="4"/>
  <c r="V1634" i="4" s="1"/>
  <c r="U1635" i="4"/>
  <c r="V1635" i="4" s="1"/>
  <c r="U1636" i="4"/>
  <c r="V1636" i="4" s="1"/>
  <c r="U1637" i="4"/>
  <c r="U1638" i="4"/>
  <c r="V1638" i="4" s="1"/>
  <c r="U1639" i="4"/>
  <c r="U1640" i="4"/>
  <c r="V1640" i="4" s="1"/>
  <c r="U1641" i="4"/>
  <c r="U1642" i="4"/>
  <c r="V1642" i="4" s="1"/>
  <c r="U1643" i="4"/>
  <c r="V1643" i="4" s="1"/>
  <c r="U1644" i="4"/>
  <c r="U1645" i="4"/>
  <c r="V1645" i="4" s="1"/>
  <c r="U1646" i="4"/>
  <c r="V1646" i="4" s="1"/>
  <c r="U1647" i="4"/>
  <c r="U1648" i="4"/>
  <c r="V1648" i="4" s="1"/>
  <c r="U1649" i="4"/>
  <c r="V1649" i="4" s="1"/>
  <c r="U1650" i="4"/>
  <c r="V1650" i="4"/>
  <c r="U1651" i="4"/>
  <c r="U1652" i="4"/>
  <c r="V1652" i="4" s="1"/>
  <c r="U1653" i="4"/>
  <c r="U1654" i="4"/>
  <c r="V1654" i="4"/>
  <c r="U1655" i="4"/>
  <c r="V1655" i="4" s="1"/>
  <c r="U1656" i="4"/>
  <c r="V1656" i="4" s="1"/>
  <c r="U1657" i="4"/>
  <c r="V1657" i="4" s="1"/>
  <c r="U1658" i="4"/>
  <c r="V1658" i="4" s="1"/>
  <c r="U1659" i="4"/>
  <c r="U1660" i="4"/>
  <c r="U1661" i="4"/>
  <c r="V1661" i="4" s="1"/>
  <c r="U1662" i="4"/>
  <c r="V1662" i="4" s="1"/>
  <c r="U1663" i="4"/>
  <c r="U1664" i="4"/>
  <c r="V1664" i="4" s="1"/>
  <c r="U1665" i="4"/>
  <c r="U1666" i="4"/>
  <c r="V1666" i="4" s="1"/>
  <c r="U1667" i="4"/>
  <c r="V1667" i="4" s="1"/>
  <c r="U1668" i="4"/>
  <c r="V1668" i="4" s="1"/>
  <c r="U1669" i="4"/>
  <c r="V1669" i="4" s="1"/>
  <c r="U1670" i="4"/>
  <c r="V1670" i="4" s="1"/>
  <c r="U1671" i="4"/>
  <c r="U1672" i="4"/>
  <c r="U1673" i="4"/>
  <c r="U1674" i="4"/>
  <c r="V1674" i="4" s="1"/>
  <c r="U1675" i="4"/>
  <c r="U1676" i="4"/>
  <c r="V1676" i="4" s="1"/>
  <c r="U1677" i="4"/>
  <c r="V1677" i="4" s="1"/>
  <c r="U1678" i="4"/>
  <c r="V1678" i="4"/>
  <c r="U1679" i="4"/>
  <c r="U1680" i="4"/>
  <c r="V1680" i="4" s="1"/>
  <c r="U1681" i="4"/>
  <c r="V1681" i="4" s="1"/>
  <c r="U1682" i="4"/>
  <c r="V1682" i="4"/>
  <c r="U1683" i="4"/>
  <c r="V1683" i="4" s="1"/>
  <c r="U1684" i="4"/>
  <c r="U1685" i="4"/>
  <c r="U1686" i="4"/>
  <c r="V1686" i="4"/>
  <c r="U1687" i="4"/>
  <c r="V1687" i="4" s="1"/>
  <c r="U1688" i="4"/>
  <c r="U1689" i="4"/>
  <c r="V1689" i="4" s="1"/>
  <c r="U1690" i="4"/>
  <c r="V1690" i="4" s="1"/>
  <c r="U1691" i="4"/>
  <c r="V1691" i="4" s="1"/>
  <c r="U1692" i="4"/>
  <c r="U1693" i="4"/>
  <c r="V1693" i="4"/>
  <c r="U1694" i="4"/>
  <c r="V1694" i="4" s="1"/>
  <c r="U1695" i="4"/>
  <c r="V1695" i="4" s="1"/>
  <c r="U1696" i="4"/>
  <c r="V1696" i="4" s="1"/>
  <c r="U1697" i="4"/>
  <c r="U1698" i="4"/>
  <c r="V1698" i="4" s="1"/>
  <c r="U1699" i="4"/>
  <c r="V1699" i="4" s="1"/>
  <c r="U1700" i="4"/>
  <c r="V1700" i="4" s="1"/>
  <c r="U1701" i="4"/>
  <c r="V1701" i="4" s="1"/>
  <c r="U1702" i="4"/>
  <c r="V1702" i="4" s="1"/>
  <c r="U1703" i="4"/>
  <c r="V1703" i="4" s="1"/>
  <c r="U1704" i="4"/>
  <c r="V1704" i="4" s="1"/>
  <c r="U1705" i="4"/>
  <c r="U1706" i="4"/>
  <c r="V1706" i="4" s="1"/>
  <c r="U1707" i="4"/>
  <c r="U1708" i="4"/>
  <c r="U1709" i="4"/>
  <c r="V1709" i="4" s="1"/>
  <c r="U1710" i="4"/>
  <c r="V1710" i="4" s="1"/>
  <c r="U1711" i="4"/>
  <c r="V1711" i="4" s="1"/>
  <c r="U1712" i="4"/>
  <c r="V1712" i="4" s="1"/>
  <c r="U1713" i="4"/>
  <c r="U1714" i="4"/>
  <c r="V1714" i="4" s="1"/>
  <c r="U1715" i="4"/>
  <c r="U1716" i="4"/>
  <c r="V1716" i="4" s="1"/>
  <c r="U1717" i="4"/>
  <c r="V1717" i="4" s="1"/>
  <c r="U1718" i="4"/>
  <c r="V1718" i="4" s="1"/>
  <c r="U1719" i="4"/>
  <c r="V1719" i="4" s="1"/>
  <c r="U1720" i="4"/>
  <c r="U1721" i="4"/>
  <c r="U1722" i="4"/>
  <c r="V1722" i="4" s="1"/>
  <c r="U1723" i="4"/>
  <c r="U1724" i="4"/>
  <c r="V1724" i="4" s="1"/>
  <c r="U1725" i="4"/>
  <c r="V1725" i="4" s="1"/>
  <c r="U1726" i="4"/>
  <c r="V1726" i="4" s="1"/>
  <c r="U1727" i="4"/>
  <c r="U1728" i="4"/>
  <c r="U1729" i="4"/>
  <c r="U1730" i="4"/>
  <c r="V1730" i="4" s="1"/>
  <c r="U1731" i="4"/>
  <c r="V1731" i="4" s="1"/>
  <c r="U1732" i="4"/>
  <c r="V1732" i="4" s="1"/>
  <c r="U1733" i="4"/>
  <c r="V1733" i="4" s="1"/>
  <c r="U1734" i="4"/>
  <c r="V1734" i="4" s="1"/>
  <c r="U1735" i="4"/>
  <c r="U1736" i="4"/>
  <c r="U1737" i="4"/>
  <c r="U1738" i="4"/>
  <c r="V1738" i="4" s="1"/>
  <c r="U1739" i="4"/>
  <c r="U1740" i="4"/>
  <c r="V1740" i="4" s="1"/>
  <c r="U1741" i="4"/>
  <c r="V1741" i="4" s="1"/>
  <c r="U1742" i="4"/>
  <c r="V1742" i="4" s="1"/>
  <c r="U1743" i="4"/>
  <c r="U1744" i="4"/>
  <c r="U1745" i="4"/>
  <c r="U1746" i="4"/>
  <c r="V1746" i="4" s="1"/>
  <c r="U1747" i="4"/>
  <c r="U1748" i="4"/>
  <c r="V1748" i="4" s="1"/>
  <c r="U1749" i="4"/>
  <c r="V1749" i="4" s="1"/>
  <c r="U1750" i="4"/>
  <c r="V1750" i="4" s="1"/>
  <c r="U1751" i="4"/>
  <c r="U1752" i="4"/>
  <c r="U1753" i="4"/>
  <c r="U1754" i="4"/>
  <c r="V1754" i="4" s="1"/>
  <c r="U1755" i="4"/>
  <c r="V1755" i="4" s="1"/>
  <c r="U1756" i="4"/>
  <c r="V1756" i="4" s="1"/>
  <c r="U1757" i="4"/>
  <c r="V1757" i="4" s="1"/>
  <c r="U1758" i="4"/>
  <c r="V1758" i="4" s="1"/>
  <c r="U1759" i="4"/>
  <c r="U1760" i="4"/>
  <c r="V1760" i="4" s="1"/>
  <c r="U1761" i="4"/>
  <c r="U1762" i="4"/>
  <c r="V1762" i="4" s="1"/>
  <c r="U1763" i="4"/>
  <c r="U1764" i="4"/>
  <c r="U1765" i="4"/>
  <c r="V1765" i="4" s="1"/>
  <c r="U1766" i="4"/>
  <c r="V1766" i="4" s="1"/>
  <c r="U1767" i="4"/>
  <c r="U1768" i="4"/>
  <c r="V1768" i="4" s="1"/>
  <c r="U1769" i="4"/>
  <c r="U1770" i="4"/>
  <c r="V1770" i="4" s="1"/>
  <c r="U1771" i="4"/>
  <c r="V1771" i="4" s="1"/>
  <c r="U1772" i="4"/>
  <c r="U1773" i="4"/>
  <c r="V1773" i="4" s="1"/>
  <c r="U1774" i="4"/>
  <c r="V1774" i="4" s="1"/>
  <c r="U1775" i="4"/>
  <c r="U1776" i="4"/>
  <c r="U1777" i="4"/>
  <c r="U1778" i="4"/>
  <c r="V1778" i="4" s="1"/>
  <c r="U1779" i="4"/>
  <c r="U1780" i="4"/>
  <c r="V1780" i="4" s="1"/>
  <c r="U1781" i="4"/>
  <c r="V1781" i="4" s="1"/>
  <c r="U1782" i="4"/>
  <c r="V1782" i="4"/>
  <c r="U1783" i="4"/>
  <c r="V1783" i="4" s="1"/>
  <c r="U1784" i="4"/>
  <c r="V1784" i="4" s="1"/>
  <c r="U1785" i="4"/>
  <c r="V1785" i="4" s="1"/>
  <c r="U1786" i="4"/>
  <c r="V1786" i="4" s="1"/>
  <c r="U1787" i="4"/>
  <c r="V1787" i="4" s="1"/>
  <c r="U1788" i="4"/>
  <c r="U1789" i="4"/>
  <c r="V1789" i="4" s="1"/>
  <c r="U1790" i="4"/>
  <c r="V1790" i="4" s="1"/>
  <c r="U1791" i="4"/>
  <c r="V1791" i="4" s="1"/>
  <c r="U1792" i="4"/>
  <c r="V1792" i="4" s="1"/>
  <c r="U1793" i="4"/>
  <c r="U1794" i="4"/>
  <c r="V1794" i="4" s="1"/>
  <c r="U1795" i="4"/>
  <c r="U1796" i="4"/>
  <c r="U1797" i="4"/>
  <c r="U1798" i="4"/>
  <c r="V1798" i="4" s="1"/>
  <c r="U1799" i="4"/>
  <c r="V1799" i="4" s="1"/>
  <c r="U1800" i="4"/>
  <c r="V1800" i="4" s="1"/>
  <c r="U1801" i="4"/>
  <c r="V1801" i="4" s="1"/>
  <c r="U1802" i="4"/>
  <c r="V1802" i="4" s="1"/>
  <c r="U1803" i="4"/>
  <c r="V1803" i="4" s="1"/>
  <c r="U1804" i="4"/>
  <c r="U1805" i="4"/>
  <c r="V1805" i="4" s="1"/>
  <c r="U1806" i="4"/>
  <c r="V1806" i="4" s="1"/>
  <c r="U1807" i="4"/>
  <c r="V1807" i="4" s="1"/>
  <c r="U1808" i="4"/>
  <c r="U1809" i="4"/>
  <c r="V1809" i="4" s="1"/>
  <c r="U1810" i="4"/>
  <c r="V1810" i="4" s="1"/>
  <c r="U1811" i="4"/>
  <c r="U1812" i="4"/>
  <c r="U1813" i="4"/>
  <c r="U1814" i="4"/>
  <c r="V1814" i="4" s="1"/>
  <c r="U1815" i="4"/>
  <c r="V1815" i="4" s="1"/>
  <c r="U1816" i="4"/>
  <c r="V1816" i="4" s="1"/>
  <c r="U1817" i="4"/>
  <c r="V1817" i="4" s="1"/>
  <c r="U1818" i="4"/>
  <c r="V1818" i="4" s="1"/>
  <c r="U1819" i="4"/>
  <c r="V1819" i="4" s="1"/>
  <c r="U1820" i="4"/>
  <c r="U1821" i="4"/>
  <c r="V1821" i="4" s="1"/>
  <c r="U1822" i="4"/>
  <c r="V1822" i="4" s="1"/>
  <c r="U1823" i="4"/>
  <c r="U1824" i="4"/>
  <c r="U1825" i="4"/>
  <c r="V1825" i="4" s="1"/>
  <c r="U1826" i="4"/>
  <c r="V1826" i="4" s="1"/>
  <c r="U1827" i="4"/>
  <c r="V1827" i="4" s="1"/>
  <c r="U1828" i="4"/>
  <c r="U1829" i="4"/>
  <c r="V1829" i="4" s="1"/>
  <c r="U1830" i="4"/>
  <c r="V1830" i="4" s="1"/>
  <c r="U1831" i="4"/>
  <c r="U1832" i="4"/>
  <c r="V1832" i="4" s="1"/>
  <c r="U1833" i="4"/>
  <c r="V1833" i="4" s="1"/>
  <c r="U1834" i="4"/>
  <c r="V1834" i="4" s="1"/>
  <c r="U1835" i="4"/>
  <c r="V1835" i="4" s="1"/>
  <c r="U1836" i="4"/>
  <c r="V1836" i="4" s="1"/>
  <c r="U1837" i="4"/>
  <c r="V1837" i="4" s="1"/>
  <c r="U1838" i="4"/>
  <c r="V1838" i="4" s="1"/>
  <c r="U1839" i="4"/>
  <c r="V1839" i="4" s="1"/>
  <c r="U1840" i="4"/>
  <c r="U1841" i="4"/>
  <c r="V1841" i="4" s="1"/>
  <c r="U1842" i="4"/>
  <c r="V1842" i="4" s="1"/>
  <c r="U1843" i="4"/>
  <c r="V1843" i="4" s="1"/>
  <c r="U1844" i="4"/>
  <c r="V1844" i="4" s="1"/>
  <c r="U1845" i="4"/>
  <c r="U1846" i="4"/>
  <c r="V1846" i="4" s="1"/>
  <c r="U1847" i="4"/>
  <c r="U1848" i="4"/>
  <c r="U1849" i="4"/>
  <c r="U1850" i="4"/>
  <c r="V1850" i="4" s="1"/>
  <c r="U1851" i="4"/>
  <c r="V1851" i="4" s="1"/>
  <c r="U1852" i="4"/>
  <c r="V1852" i="4" s="1"/>
  <c r="U1853" i="4"/>
  <c r="V1853" i="4" s="1"/>
  <c r="U1854" i="4"/>
  <c r="V1854" i="4"/>
  <c r="U1855" i="4"/>
  <c r="V1855" i="4" s="1"/>
  <c r="U1856" i="4"/>
  <c r="V1856" i="4" s="1"/>
  <c r="U1857" i="4"/>
  <c r="U1858" i="4"/>
  <c r="V1858" i="4" s="1"/>
  <c r="U1859" i="4"/>
  <c r="V1859" i="4" s="1"/>
  <c r="U1860" i="4"/>
  <c r="U1861" i="4"/>
  <c r="U1862" i="4"/>
  <c r="V1862" i="4" s="1"/>
  <c r="U1863" i="4"/>
  <c r="U1864" i="4"/>
  <c r="V1864" i="4" s="1"/>
  <c r="U1865" i="4"/>
  <c r="U1866" i="4"/>
  <c r="V1866" i="4" s="1"/>
  <c r="U1867" i="4"/>
  <c r="V1867" i="4" s="1"/>
  <c r="U1868" i="4"/>
  <c r="V1868" i="4" s="1"/>
  <c r="U1869" i="4"/>
  <c r="V1869" i="4" s="1"/>
  <c r="U1870" i="4"/>
  <c r="V1870" i="4" s="1"/>
  <c r="U1871" i="4"/>
  <c r="V1871" i="4" s="1"/>
  <c r="U1872" i="4"/>
  <c r="V1872" i="4" s="1"/>
  <c r="U1873" i="4"/>
  <c r="U1874" i="4"/>
  <c r="V1874" i="4" s="1"/>
  <c r="U1875" i="4"/>
  <c r="V1875" i="4" s="1"/>
  <c r="U1876" i="4"/>
  <c r="U1877" i="4"/>
  <c r="U1878" i="4"/>
  <c r="V1878" i="4" s="1"/>
  <c r="U1879" i="4"/>
  <c r="U1880" i="4"/>
  <c r="V1880" i="4" s="1"/>
  <c r="U1881" i="4"/>
  <c r="U1882" i="4"/>
  <c r="V1882" i="4"/>
  <c r="U1883" i="4"/>
  <c r="V1883" i="4" s="1"/>
  <c r="U1884" i="4"/>
  <c r="V1884" i="4" s="1"/>
  <c r="U1885" i="4"/>
  <c r="V1885" i="4" s="1"/>
  <c r="U1886" i="4"/>
  <c r="V1886" i="4" s="1"/>
  <c r="U1887" i="4"/>
  <c r="U1888" i="4"/>
  <c r="U1889" i="4"/>
  <c r="U1890" i="4"/>
  <c r="V1890" i="4" s="1"/>
  <c r="U1891" i="4"/>
  <c r="V1891" i="4" s="1"/>
  <c r="U1892" i="4"/>
  <c r="U1893" i="4"/>
  <c r="V1893" i="4" s="1"/>
  <c r="U1894" i="4"/>
  <c r="V1894" i="4" s="1"/>
  <c r="U1895" i="4"/>
  <c r="U1896" i="4"/>
  <c r="U1897" i="4"/>
  <c r="U1898" i="4"/>
  <c r="V1898" i="4" s="1"/>
  <c r="U1899" i="4"/>
  <c r="U1900" i="4"/>
  <c r="V1900" i="4" s="1"/>
  <c r="U1901" i="4"/>
  <c r="V1901" i="4" s="1"/>
  <c r="U1902" i="4"/>
  <c r="V1902" i="4" s="1"/>
  <c r="U1903" i="4"/>
  <c r="U1904" i="4"/>
  <c r="U1905" i="4"/>
  <c r="V1905" i="4" s="1"/>
  <c r="U1906" i="4"/>
  <c r="V1906" i="4" s="1"/>
  <c r="U1907" i="4"/>
  <c r="V1907" i="4" s="1"/>
  <c r="U1908" i="4"/>
  <c r="V1908" i="4" s="1"/>
  <c r="U1909" i="4"/>
  <c r="U1910" i="4"/>
  <c r="V1910" i="4" s="1"/>
  <c r="U1911" i="4"/>
  <c r="V1911" i="4" s="1"/>
  <c r="U1912" i="4"/>
  <c r="V1912" i="4" s="1"/>
  <c r="U1913" i="4"/>
  <c r="V1913" i="4" s="1"/>
  <c r="U1914" i="4"/>
  <c r="V1914" i="4" s="1"/>
  <c r="U1915" i="4"/>
  <c r="U1916" i="4"/>
  <c r="U1917" i="4"/>
  <c r="V1917" i="4" s="1"/>
  <c r="U1918" i="4"/>
  <c r="V1918" i="4" s="1"/>
  <c r="U1919" i="4"/>
  <c r="V1919" i="4" s="1"/>
  <c r="U1920" i="4"/>
  <c r="V1920" i="4" s="1"/>
  <c r="U1921" i="4"/>
  <c r="V1921" i="4" s="1"/>
  <c r="U1922" i="4"/>
  <c r="V1922" i="4" s="1"/>
  <c r="U1923" i="4"/>
  <c r="U1924" i="4"/>
  <c r="U1925" i="4"/>
  <c r="V1925" i="4" s="1"/>
  <c r="U1926" i="4"/>
  <c r="V1926" i="4"/>
  <c r="U1927" i="4"/>
  <c r="V1927" i="4" s="1"/>
  <c r="U1928" i="4"/>
  <c r="V1928" i="4" s="1"/>
  <c r="U1929" i="4"/>
  <c r="U1930" i="4"/>
  <c r="V1930" i="4" s="1"/>
  <c r="U1931" i="4"/>
  <c r="U1932" i="4"/>
  <c r="V1932" i="4" s="1"/>
  <c r="U1933" i="4"/>
  <c r="V1933" i="4" s="1"/>
  <c r="U1934" i="4"/>
  <c r="V1934" i="4" s="1"/>
  <c r="U1935" i="4"/>
  <c r="V1935" i="4" s="1"/>
  <c r="U1936" i="4"/>
  <c r="U1937" i="4"/>
  <c r="U1938" i="4"/>
  <c r="V1938" i="4"/>
  <c r="U1939" i="4"/>
  <c r="V1939" i="4" s="1"/>
  <c r="U1940" i="4"/>
  <c r="V1940" i="4" s="1"/>
  <c r="U1941" i="4"/>
  <c r="V1941" i="4" s="1"/>
  <c r="U1942" i="4"/>
  <c r="V1942" i="4" s="1"/>
  <c r="U1943" i="4"/>
  <c r="U1944" i="4"/>
  <c r="U1945" i="4"/>
  <c r="U1946" i="4"/>
  <c r="V1946" i="4" s="1"/>
  <c r="U1947" i="4"/>
  <c r="V1947" i="4" s="1"/>
  <c r="U1948" i="4"/>
  <c r="V1948" i="4" s="1"/>
  <c r="U1949" i="4"/>
  <c r="V1949" i="4" s="1"/>
  <c r="U1950" i="4"/>
  <c r="V1950" i="4" s="1"/>
  <c r="U1951" i="4"/>
  <c r="U1952" i="4"/>
  <c r="U1953" i="4"/>
  <c r="U1954" i="4"/>
  <c r="V1954" i="4" s="1"/>
  <c r="U1955" i="4"/>
  <c r="V1955" i="4" s="1"/>
  <c r="U1956" i="4"/>
  <c r="V1956" i="4" s="1"/>
  <c r="U1957" i="4"/>
  <c r="V1957" i="4" s="1"/>
  <c r="U1958" i="4"/>
  <c r="V1958" i="4" s="1"/>
  <c r="U1959" i="4"/>
  <c r="V1959" i="4" s="1"/>
  <c r="U1960" i="4"/>
  <c r="U1961" i="4"/>
  <c r="V1961" i="4" s="1"/>
  <c r="U1962" i="4"/>
  <c r="V1962" i="4" s="1"/>
  <c r="U1963" i="4"/>
  <c r="V1963" i="4" s="1"/>
  <c r="U1964" i="4"/>
  <c r="V1964" i="4" s="1"/>
  <c r="U1965" i="4"/>
  <c r="V1965" i="4" s="1"/>
  <c r="U1966" i="4"/>
  <c r="V1966" i="4" s="1"/>
  <c r="U1967" i="4"/>
  <c r="V1967" i="4" s="1"/>
  <c r="U1968" i="4"/>
  <c r="V1968" i="4" s="1"/>
  <c r="U1969" i="4"/>
  <c r="V1969" i="4" s="1"/>
  <c r="U1970" i="4"/>
  <c r="V1970" i="4" s="1"/>
  <c r="U1971" i="4"/>
  <c r="U1972" i="4"/>
  <c r="V1972" i="4" s="1"/>
  <c r="U1973" i="4"/>
  <c r="U1974" i="4"/>
  <c r="V1974" i="4" s="1"/>
  <c r="U1975" i="4"/>
  <c r="V1975" i="4" s="1"/>
  <c r="U1976" i="4"/>
  <c r="U1977" i="4"/>
  <c r="V1977" i="4" s="1"/>
  <c r="U1978" i="4"/>
  <c r="V1978" i="4" s="1"/>
  <c r="U1979" i="4"/>
  <c r="V1979" i="4" s="1"/>
  <c r="U1980" i="4"/>
  <c r="V1980" i="4" s="1"/>
  <c r="U1981" i="4"/>
  <c r="V1981" i="4"/>
  <c r="U1982" i="4"/>
  <c r="V1982" i="4" s="1"/>
  <c r="U1983" i="4"/>
  <c r="V1983" i="4" s="1"/>
  <c r="U1984" i="4"/>
  <c r="V1984" i="4" s="1"/>
  <c r="U1985" i="4"/>
  <c r="V1985" i="4" s="1"/>
  <c r="U1986" i="4"/>
  <c r="V1986" i="4" s="1"/>
  <c r="U1987" i="4"/>
  <c r="V1987" i="4" s="1"/>
  <c r="U1988" i="4"/>
  <c r="U1989" i="4"/>
  <c r="V1989" i="4" s="1"/>
  <c r="U1990" i="4"/>
  <c r="U1991" i="4"/>
  <c r="V1991" i="4" s="1"/>
  <c r="U1992" i="4"/>
  <c r="U1993" i="4"/>
  <c r="U1994" i="4"/>
  <c r="U1995" i="4"/>
  <c r="V1995" i="4" s="1"/>
  <c r="U1996" i="4"/>
  <c r="U1997" i="4"/>
  <c r="V1997" i="4" s="1"/>
  <c r="U1998" i="4"/>
  <c r="V1998" i="4" s="1"/>
  <c r="U1999" i="4"/>
  <c r="V1999" i="4" s="1"/>
  <c r="U2000" i="4"/>
  <c r="U2001" i="4"/>
  <c r="V2001" i="4" s="1"/>
  <c r="U2002" i="4"/>
  <c r="V2002" i="4" s="1"/>
  <c r="U2003" i="4"/>
  <c r="V2003" i="4" s="1"/>
  <c r="U2004" i="4"/>
  <c r="U2005" i="4"/>
  <c r="V2005" i="4" s="1"/>
  <c r="U2006" i="4"/>
  <c r="V2006" i="4" s="1"/>
  <c r="U2007" i="4"/>
  <c r="V2007" i="4" s="1"/>
  <c r="U2008" i="4"/>
  <c r="U2009" i="4"/>
  <c r="V2009" i="4" s="1"/>
  <c r="U2010" i="4"/>
  <c r="U2011" i="4"/>
  <c r="V2011" i="4" s="1"/>
  <c r="U2012" i="4"/>
  <c r="U2013" i="4"/>
  <c r="V2013" i="4" s="1"/>
  <c r="U2014" i="4"/>
  <c r="V2014" i="4" s="1"/>
  <c r="U2015" i="4"/>
  <c r="V2015" i="4" s="1"/>
  <c r="U2016" i="4"/>
  <c r="V2016" i="4" s="1"/>
  <c r="U2017" i="4"/>
  <c r="V2017" i="4" s="1"/>
  <c r="U2018" i="4"/>
  <c r="V2018" i="4" s="1"/>
  <c r="U2019" i="4"/>
  <c r="V2019" i="4" s="1"/>
  <c r="U2020" i="4"/>
  <c r="U2021" i="4"/>
  <c r="V2021" i="4" s="1"/>
  <c r="U2022" i="4"/>
  <c r="V2022" i="4" s="1"/>
  <c r="U2023" i="4"/>
  <c r="V2023" i="4" s="1"/>
  <c r="U2024" i="4"/>
  <c r="V2024" i="4" s="1"/>
  <c r="U2025" i="4"/>
  <c r="V2025" i="4" s="1"/>
  <c r="U2026" i="4"/>
  <c r="U2027" i="4"/>
  <c r="V2027" i="4" s="1"/>
  <c r="U2028" i="4"/>
  <c r="U2029" i="4"/>
  <c r="U2030" i="4"/>
  <c r="V2030" i="4" s="1"/>
  <c r="U2031" i="4"/>
  <c r="V2031" i="4" s="1"/>
  <c r="U2032" i="4"/>
  <c r="V2032" i="4" s="1"/>
  <c r="U2033" i="4"/>
  <c r="V2033" i="4" s="1"/>
  <c r="U2034" i="4"/>
  <c r="U2035" i="4"/>
  <c r="V2035" i="4" s="1"/>
  <c r="U2036" i="4"/>
  <c r="U2037" i="4"/>
  <c r="V2037" i="4" s="1"/>
  <c r="U2038" i="4"/>
  <c r="U2039" i="4"/>
  <c r="V2039" i="4" s="1"/>
  <c r="U2040" i="4"/>
  <c r="V2040" i="4" s="1"/>
  <c r="U2041" i="4"/>
  <c r="V2041" i="4" s="1"/>
  <c r="U2042" i="4"/>
  <c r="U2043" i="4"/>
  <c r="V2043" i="4" s="1"/>
  <c r="U2044" i="4"/>
  <c r="U2045" i="4"/>
  <c r="U2046" i="4"/>
  <c r="U2047" i="4"/>
  <c r="U2048" i="4"/>
  <c r="V2048" i="4" s="1"/>
  <c r="U2049" i="4"/>
  <c r="V2049" i="4" s="1"/>
  <c r="U2050" i="4"/>
  <c r="V2050" i="4" s="1"/>
  <c r="U2051" i="4"/>
  <c r="V2051" i="4" s="1"/>
  <c r="U2052" i="4"/>
  <c r="U2053" i="4"/>
  <c r="V2053" i="4" s="1"/>
  <c r="U2054" i="4"/>
  <c r="U2055" i="4"/>
  <c r="V2055" i="4" s="1"/>
  <c r="U2056" i="4"/>
  <c r="U2057" i="4"/>
  <c r="U2058" i="4"/>
  <c r="U2059" i="4"/>
  <c r="V2059" i="4" s="1"/>
  <c r="U2060" i="4"/>
  <c r="U2061" i="4"/>
  <c r="V2061" i="4" s="1"/>
  <c r="U2062" i="4"/>
  <c r="V2062" i="4" s="1"/>
  <c r="U2063" i="4"/>
  <c r="V2063" i="4" s="1"/>
  <c r="U2064" i="4"/>
  <c r="V2064" i="4" s="1"/>
  <c r="U2065" i="4"/>
  <c r="V2065" i="4" s="1"/>
  <c r="U2066" i="4"/>
  <c r="U2067" i="4"/>
  <c r="V2067" i="4" s="1"/>
  <c r="U2068" i="4"/>
  <c r="U2069" i="4"/>
  <c r="V2069" i="4" s="1"/>
  <c r="U2070" i="4"/>
  <c r="V2070" i="4" s="1"/>
  <c r="U2071" i="4"/>
  <c r="V2071" i="4" s="1"/>
  <c r="U2072" i="4"/>
  <c r="U2073" i="4"/>
  <c r="U2074" i="4"/>
  <c r="U2075" i="4"/>
  <c r="V2075" i="4" s="1"/>
  <c r="U2076" i="4"/>
  <c r="U2077" i="4"/>
  <c r="V2077" i="4" s="1"/>
  <c r="U2078" i="4"/>
  <c r="V2078" i="4" s="1"/>
  <c r="U2079" i="4"/>
  <c r="V2079" i="4" s="1"/>
  <c r="U2080" i="4"/>
  <c r="V2080" i="4" s="1"/>
  <c r="U2081" i="4"/>
  <c r="V2081" i="4" s="1"/>
  <c r="U2082" i="4"/>
  <c r="V2082" i="4" s="1"/>
  <c r="U2083" i="4"/>
  <c r="V2083" i="4" s="1"/>
  <c r="U2084" i="4"/>
  <c r="U2085" i="4"/>
  <c r="V2085" i="4" s="1"/>
  <c r="U2086" i="4"/>
  <c r="V2086" i="4" s="1"/>
  <c r="U2087" i="4"/>
  <c r="V2087" i="4" s="1"/>
  <c r="U2088" i="4"/>
  <c r="V2088" i="4" s="1"/>
  <c r="U2089" i="4"/>
  <c r="V2089" i="4" s="1"/>
  <c r="U2090" i="4"/>
  <c r="U2091" i="4"/>
  <c r="V2091" i="4" s="1"/>
  <c r="U2092" i="4"/>
  <c r="U2093" i="4"/>
  <c r="U2094" i="4"/>
  <c r="V2094" i="4" s="1"/>
  <c r="U2095" i="4"/>
  <c r="V2095" i="4" s="1"/>
  <c r="U2096" i="4"/>
  <c r="V2096" i="4" s="1"/>
  <c r="U2097" i="4"/>
  <c r="V2097" i="4" s="1"/>
  <c r="U2098" i="4"/>
  <c r="V2098" i="4" s="1"/>
  <c r="U2099" i="4"/>
  <c r="V2099" i="4" s="1"/>
  <c r="U2100" i="4"/>
  <c r="U2101" i="4"/>
  <c r="V2101" i="4" s="1"/>
  <c r="U2102" i="4"/>
  <c r="U2103" i="4"/>
  <c r="V2103" i="4" s="1"/>
  <c r="U2104" i="4"/>
  <c r="V2104" i="4" s="1"/>
  <c r="U2105" i="4"/>
  <c r="U2106" i="4"/>
  <c r="U2107" i="4"/>
  <c r="V2107" i="4" s="1"/>
  <c r="U2108" i="4"/>
  <c r="U2109" i="4"/>
  <c r="U2110" i="4"/>
  <c r="U2111" i="4"/>
  <c r="V2111" i="4" s="1"/>
  <c r="U2112" i="4"/>
  <c r="V2112" i="4" s="1"/>
  <c r="U2113" i="4"/>
  <c r="V2113" i="4" s="1"/>
  <c r="U2114" i="4"/>
  <c r="U2115" i="4"/>
  <c r="V2115" i="4" s="1"/>
  <c r="U2116" i="4"/>
  <c r="U2117" i="4"/>
  <c r="V2117" i="4" s="1"/>
  <c r="U2118" i="4"/>
  <c r="U2119" i="4"/>
  <c r="V2119" i="4" s="1"/>
  <c r="U2120" i="4"/>
  <c r="U2121" i="4"/>
  <c r="V2121" i="4" s="1"/>
  <c r="U2122" i="4"/>
  <c r="V2122" i="4" s="1"/>
  <c r="U2123" i="4"/>
  <c r="V2123" i="4" s="1"/>
  <c r="U2124" i="4"/>
  <c r="U2125" i="4"/>
  <c r="V2125" i="4" s="1"/>
  <c r="U2126" i="4"/>
  <c r="V2126" i="4" s="1"/>
  <c r="U2127" i="4"/>
  <c r="V2127" i="4" s="1"/>
  <c r="U2128" i="4"/>
  <c r="U2129" i="4"/>
  <c r="V2129" i="4" s="1"/>
  <c r="U2130" i="4"/>
  <c r="U2131" i="4"/>
  <c r="V2131" i="4" s="1"/>
  <c r="U2132" i="4"/>
  <c r="U2133" i="4"/>
  <c r="V2133" i="4" s="1"/>
  <c r="U2134" i="4"/>
  <c r="V2134" i="4" s="1"/>
  <c r="U2135" i="4"/>
  <c r="V2135" i="4" s="1"/>
  <c r="U2136" i="4"/>
  <c r="U2137" i="4"/>
  <c r="V2137" i="4" s="1"/>
  <c r="U2138" i="4"/>
  <c r="V2138" i="4" s="1"/>
  <c r="U2139" i="4"/>
  <c r="V2139" i="4" s="1"/>
  <c r="U2140" i="4"/>
  <c r="U2141" i="4"/>
  <c r="V2141" i="4" s="1"/>
  <c r="U2142" i="4"/>
  <c r="V2142" i="4" s="1"/>
  <c r="U2143" i="4"/>
  <c r="V2143" i="4" s="1"/>
  <c r="U2144" i="4"/>
  <c r="V2144" i="4" s="1"/>
  <c r="U2145" i="4"/>
  <c r="V2145" i="4" s="1"/>
  <c r="U2146" i="4"/>
  <c r="V2146" i="4" s="1"/>
  <c r="U2147" i="4"/>
  <c r="V2147" i="4" s="1"/>
  <c r="U2148" i="4"/>
  <c r="U2149" i="4"/>
  <c r="V2149" i="4" s="1"/>
  <c r="U2150" i="4"/>
  <c r="V2150" i="4" s="1"/>
  <c r="U2151" i="4"/>
  <c r="V2151" i="4" s="1"/>
  <c r="U2152" i="4"/>
  <c r="V2152" i="4" s="1"/>
  <c r="U2153" i="4"/>
  <c r="V2153" i="4" s="1"/>
  <c r="U2154" i="4"/>
  <c r="U2155" i="4"/>
  <c r="V2155" i="4" s="1"/>
  <c r="U2156" i="4"/>
  <c r="U2157" i="4"/>
  <c r="U2158" i="4"/>
  <c r="V2158" i="4" s="1"/>
  <c r="U2159" i="4"/>
  <c r="V2159" i="4" s="1"/>
  <c r="U2160" i="4"/>
  <c r="V2160" i="4" s="1"/>
  <c r="U2161" i="4"/>
  <c r="V2161" i="4" s="1"/>
  <c r="U2162" i="4"/>
  <c r="U2163" i="4"/>
  <c r="V2163" i="4" s="1"/>
  <c r="U2164" i="4"/>
  <c r="U2165" i="4"/>
  <c r="V2165" i="4" s="1"/>
  <c r="U2166" i="4"/>
  <c r="U2167" i="4"/>
  <c r="V2167" i="4" s="1"/>
  <c r="U2168" i="4"/>
  <c r="V2168" i="4" s="1"/>
  <c r="U2169" i="4"/>
  <c r="V2169" i="4" s="1"/>
  <c r="U2170" i="4"/>
  <c r="U2171" i="4"/>
  <c r="V2171" i="4" s="1"/>
  <c r="U2172" i="4"/>
  <c r="U2173" i="4"/>
  <c r="U2174" i="4"/>
  <c r="U2175" i="4"/>
  <c r="U2176" i="4"/>
  <c r="U2177" i="4"/>
  <c r="V2177" i="4" s="1"/>
  <c r="U2178" i="4"/>
  <c r="U2179" i="4"/>
  <c r="V2179" i="4" s="1"/>
  <c r="U2180" i="4"/>
  <c r="U2181" i="4"/>
  <c r="V2181" i="4" s="1"/>
  <c r="U2182" i="4"/>
  <c r="U2183" i="4"/>
  <c r="V2183" i="4" s="1"/>
  <c r="U2184" i="4"/>
  <c r="V2184" i="4" s="1"/>
  <c r="U2185" i="4"/>
  <c r="V2185" i="4" s="1"/>
  <c r="U2186" i="4"/>
  <c r="U2187" i="4"/>
  <c r="V2187" i="4" s="1"/>
  <c r="U2188" i="4"/>
  <c r="U2189" i="4"/>
  <c r="V2189" i="4" s="1"/>
  <c r="U2190" i="4"/>
  <c r="V2190" i="4" s="1"/>
  <c r="U2191" i="4"/>
  <c r="V2191" i="4" s="1"/>
  <c r="U2192" i="4"/>
  <c r="U2193" i="4"/>
  <c r="V2193" i="4" s="1"/>
  <c r="U2194" i="4"/>
  <c r="V2194" i="4" s="1"/>
  <c r="U2195" i="4"/>
  <c r="V2195" i="4" s="1"/>
  <c r="U2196" i="4"/>
  <c r="U2197" i="4"/>
  <c r="V2197" i="4" s="1"/>
  <c r="U2198" i="4"/>
  <c r="V2198" i="4" s="1"/>
  <c r="U2199" i="4"/>
  <c r="V2199" i="4" s="1"/>
  <c r="U2200" i="4"/>
  <c r="V2200" i="4" s="1"/>
  <c r="U2201" i="4"/>
  <c r="V2201" i="4" s="1"/>
  <c r="U2202" i="4"/>
  <c r="U2203" i="4"/>
  <c r="V2203" i="4" s="1"/>
  <c r="U2204" i="4"/>
  <c r="U2205" i="4"/>
  <c r="V2205" i="4" s="1"/>
  <c r="U2206" i="4"/>
  <c r="V2206" i="4" s="1"/>
  <c r="U2207" i="4"/>
  <c r="V2207" i="4" s="1"/>
  <c r="U2208" i="4"/>
  <c r="V2208" i="4" s="1"/>
  <c r="U2209" i="4"/>
  <c r="U2210" i="4"/>
  <c r="U2211" i="4"/>
  <c r="V2211" i="4" s="1"/>
  <c r="U2212" i="4"/>
  <c r="U2213" i="4"/>
  <c r="V2213" i="4" s="1"/>
  <c r="U2214" i="4"/>
  <c r="V2214" i="4" s="1"/>
  <c r="U2215" i="4"/>
  <c r="V2215" i="4" s="1"/>
  <c r="U2216" i="4"/>
  <c r="V2216" i="4" s="1"/>
  <c r="U2217" i="4"/>
  <c r="V2217" i="4" s="1"/>
  <c r="U2218" i="4"/>
  <c r="V2218" i="4" s="1"/>
  <c r="U2219" i="4"/>
  <c r="V2219" i="4" s="1"/>
  <c r="U2220" i="4"/>
  <c r="U2221" i="4"/>
  <c r="U2222" i="4"/>
  <c r="V2222" i="4" s="1"/>
  <c r="U2223" i="4"/>
  <c r="V2223" i="4" s="1"/>
  <c r="U2224" i="4"/>
  <c r="V2224" i="4" s="1"/>
  <c r="U2225" i="4"/>
  <c r="V2225" i="4" s="1"/>
  <c r="U2226" i="4"/>
  <c r="U2227" i="4"/>
  <c r="V2227" i="4" s="1"/>
  <c r="U2228" i="4"/>
  <c r="U2229" i="4"/>
  <c r="V2229" i="4" s="1"/>
  <c r="U2230" i="4"/>
  <c r="U2231" i="4"/>
  <c r="V2231" i="4" s="1"/>
  <c r="U2232" i="4"/>
  <c r="V2232" i="4" s="1"/>
  <c r="U2233" i="4"/>
  <c r="V2233" i="4" s="1"/>
  <c r="U2234" i="4"/>
  <c r="V2234" i="4" s="1"/>
  <c r="U2235" i="4"/>
  <c r="V2235" i="4" s="1"/>
  <c r="U2236" i="4"/>
  <c r="U2237" i="4"/>
  <c r="U2238" i="4"/>
  <c r="U2239" i="4"/>
  <c r="V2239" i="4" s="1"/>
  <c r="U2240" i="4"/>
  <c r="U2241" i="4"/>
  <c r="V2241" i="4" s="1"/>
  <c r="U2242" i="4"/>
  <c r="V2242" i="4" s="1"/>
  <c r="U2243" i="4"/>
  <c r="V2243" i="4" s="1"/>
  <c r="U2244" i="4"/>
  <c r="U2245" i="4"/>
  <c r="V2245" i="4" s="1"/>
  <c r="U2246" i="4"/>
  <c r="U2247" i="4"/>
  <c r="V2247" i="4" s="1"/>
  <c r="U2248" i="4"/>
  <c r="U2249" i="4"/>
  <c r="U2250" i="4"/>
  <c r="U2251" i="4"/>
  <c r="V2251" i="4" s="1"/>
  <c r="U2252" i="4"/>
  <c r="U2253" i="4"/>
  <c r="V2253" i="4" s="1"/>
  <c r="U2254" i="4"/>
  <c r="V2254" i="4" s="1"/>
  <c r="U2255" i="4"/>
  <c r="V2255" i="4" s="1"/>
  <c r="U2256" i="4"/>
  <c r="U2257" i="4"/>
  <c r="V2257" i="4" s="1"/>
  <c r="U2258" i="4"/>
  <c r="V2258" i="4" s="1"/>
  <c r="U2259" i="4"/>
  <c r="V2259" i="4" s="1"/>
  <c r="U2260" i="4"/>
  <c r="U2261" i="4"/>
  <c r="V2261" i="4" s="1"/>
  <c r="U2262" i="4"/>
  <c r="V2262" i="4" s="1"/>
  <c r="U2263" i="4"/>
  <c r="V2263" i="4" s="1"/>
  <c r="U2264" i="4"/>
  <c r="U2265" i="4"/>
  <c r="U2266" i="4"/>
  <c r="U2267" i="4"/>
  <c r="V2267" i="4" s="1"/>
  <c r="U2268" i="4"/>
  <c r="U2269" i="4"/>
  <c r="V2269" i="4" s="1"/>
  <c r="U2270" i="4"/>
  <c r="V2270" i="4" s="1"/>
  <c r="U2271" i="4"/>
  <c r="V2271" i="4" s="1"/>
  <c r="U2272" i="4"/>
  <c r="V2272" i="4" s="1"/>
  <c r="U2273" i="4"/>
  <c r="V2273" i="4" s="1"/>
  <c r="U2274" i="4"/>
  <c r="V2274" i="4" s="1"/>
  <c r="U2275" i="4"/>
  <c r="V2275" i="4" s="1"/>
  <c r="U2276" i="4"/>
  <c r="U2277" i="4"/>
  <c r="V2277" i="4" s="1"/>
  <c r="U2278" i="4"/>
  <c r="V2278" i="4" s="1"/>
  <c r="U2279" i="4"/>
  <c r="V2279" i="4" s="1"/>
  <c r="U2280" i="4"/>
  <c r="V2280" i="4" s="1"/>
  <c r="U2281" i="4"/>
  <c r="V2281" i="4" s="1"/>
  <c r="U2282" i="4"/>
  <c r="U2283" i="4"/>
  <c r="V2283" i="4" s="1"/>
  <c r="U2284" i="4"/>
  <c r="U2285" i="4"/>
  <c r="U2286" i="4"/>
  <c r="V2286" i="4" s="1"/>
  <c r="U2287" i="4"/>
  <c r="V2287" i="4" s="1"/>
  <c r="U2288" i="4"/>
  <c r="V2288" i="4" s="1"/>
  <c r="U2289" i="4"/>
  <c r="U2290" i="4"/>
  <c r="U2291" i="4"/>
  <c r="V2291" i="4" s="1"/>
  <c r="U2292" i="4"/>
  <c r="U2293" i="4"/>
  <c r="V2293" i="4" s="1"/>
  <c r="U2294" i="4"/>
  <c r="U2295" i="4"/>
  <c r="V2295" i="4" s="1"/>
  <c r="U2296" i="4"/>
  <c r="V2296" i="4" s="1"/>
  <c r="U2297" i="4"/>
  <c r="V2297" i="4" s="1"/>
  <c r="U2298" i="4"/>
  <c r="V2298" i="4" s="1"/>
  <c r="U2299" i="4"/>
  <c r="V2299" i="4" s="1"/>
  <c r="U2300" i="4"/>
  <c r="U2301" i="4"/>
  <c r="U2302" i="4"/>
  <c r="U2303" i="4"/>
  <c r="U2304" i="4"/>
  <c r="V2304" i="4" s="1"/>
  <c r="U2305" i="4"/>
  <c r="V2305" i="4" s="1"/>
  <c r="U2306" i="4"/>
  <c r="V2306" i="4" s="1"/>
  <c r="U2307" i="4"/>
  <c r="V2307" i="4" s="1"/>
  <c r="U2308" i="4"/>
  <c r="U2309" i="4"/>
  <c r="V2309" i="4" s="1"/>
  <c r="U2310" i="4"/>
  <c r="U2311" i="4"/>
  <c r="V2311" i="4" s="1"/>
  <c r="U2312" i="4"/>
  <c r="U2313" i="4"/>
  <c r="V2313" i="4" s="1"/>
  <c r="U2314" i="4"/>
  <c r="U2315" i="4"/>
  <c r="V2315" i="4" s="1"/>
  <c r="U2316" i="4"/>
  <c r="U2317" i="4"/>
  <c r="V2317" i="4" s="1"/>
  <c r="U2318" i="4"/>
  <c r="V2318" i="4" s="1"/>
  <c r="U2319" i="4"/>
  <c r="V2319" i="4" s="1"/>
  <c r="U2320" i="4"/>
  <c r="V2320" i="4" s="1"/>
  <c r="U2321" i="4"/>
  <c r="V2321" i="4" s="1"/>
  <c r="U2322" i="4"/>
  <c r="U2323" i="4"/>
  <c r="V2323" i="4" s="1"/>
  <c r="U2324" i="4"/>
  <c r="U2325" i="4"/>
  <c r="V2325" i="4" s="1"/>
  <c r="U2326" i="4"/>
  <c r="V2326" i="4" s="1"/>
  <c r="U2327" i="4"/>
  <c r="V2327" i="4" s="1"/>
  <c r="U2328" i="4"/>
  <c r="U2329" i="4"/>
  <c r="U2330" i="4"/>
  <c r="U2331" i="4"/>
  <c r="V2331" i="4" s="1"/>
  <c r="U2332" i="4"/>
  <c r="U2333" i="4"/>
  <c r="V2333" i="4" s="1"/>
  <c r="U2334" i="4"/>
  <c r="V2334" i="4" s="1"/>
  <c r="U2335" i="4"/>
  <c r="V2335" i="4" s="1"/>
  <c r="U2336" i="4"/>
  <c r="V2336" i="4" s="1"/>
  <c r="U2337" i="4"/>
  <c r="V2337" i="4" s="1"/>
  <c r="U2338" i="4"/>
  <c r="V2338" i="4" s="1"/>
  <c r="U2339" i="4"/>
  <c r="V2339" i="4" s="1"/>
  <c r="U2340" i="4"/>
  <c r="U2341" i="4"/>
  <c r="V2341" i="4" s="1"/>
  <c r="U2342" i="4"/>
  <c r="V2342" i="4" s="1"/>
  <c r="U2343" i="4"/>
  <c r="V2343" i="4" s="1"/>
  <c r="U2344" i="4"/>
  <c r="V2344" i="4" s="1"/>
  <c r="U2345" i="4"/>
  <c r="V2345" i="4" s="1"/>
  <c r="U2346" i="4"/>
  <c r="U2347" i="4"/>
  <c r="V2347" i="4" s="1"/>
  <c r="U2348" i="4"/>
  <c r="U2349" i="4"/>
  <c r="U2350" i="4"/>
  <c r="V2350" i="4" s="1"/>
  <c r="U2351" i="4"/>
  <c r="V2351" i="4" s="1"/>
  <c r="U2352" i="4"/>
  <c r="V2352" i="4" s="1"/>
  <c r="U2353" i="4"/>
  <c r="V2353" i="4" s="1"/>
  <c r="U2354" i="4"/>
  <c r="V2354" i="4" s="1"/>
  <c r="U2355" i="4"/>
  <c r="V2355" i="4" s="1"/>
  <c r="U2356" i="4"/>
  <c r="U2357" i="4"/>
  <c r="V2357" i="4" s="1"/>
  <c r="U2358" i="4"/>
  <c r="U2359" i="4"/>
  <c r="V2359" i="4" s="1"/>
  <c r="U2360" i="4"/>
  <c r="V2360" i="4" s="1"/>
  <c r="U2361" i="4"/>
  <c r="V2361" i="4" s="1"/>
  <c r="U2362" i="4"/>
  <c r="U2363" i="4"/>
  <c r="V2363" i="4" s="1"/>
  <c r="U2364" i="4"/>
  <c r="U2365" i="4"/>
  <c r="U2366" i="4"/>
  <c r="U2367" i="4"/>
  <c r="V2367" i="4" s="1"/>
  <c r="U2368" i="4"/>
  <c r="V2368" i="4" s="1"/>
  <c r="U2369" i="4"/>
  <c r="V2369" i="4" s="1"/>
  <c r="U2370" i="4"/>
  <c r="U2371" i="4"/>
  <c r="V2371" i="4" s="1"/>
  <c r="U2372" i="4"/>
  <c r="U2373" i="4"/>
  <c r="V2373" i="4" s="1"/>
  <c r="U2374" i="4"/>
  <c r="U2375" i="4"/>
  <c r="V2375" i="4" s="1"/>
  <c r="U2376" i="4"/>
  <c r="U2377" i="4"/>
  <c r="V2377" i="4" s="1"/>
  <c r="U2378" i="4"/>
  <c r="U2379" i="4"/>
  <c r="V2379" i="4" s="1"/>
  <c r="U2380" i="4"/>
  <c r="U2381" i="4"/>
  <c r="V2381" i="4" s="1"/>
  <c r="U2382" i="4"/>
  <c r="V2382" i="4" s="1"/>
  <c r="U2383" i="4"/>
  <c r="V2383" i="4" s="1"/>
  <c r="U2384" i="4"/>
  <c r="U2385" i="4"/>
  <c r="V2385" i="4" s="1"/>
  <c r="U2386" i="4"/>
  <c r="U2387" i="4"/>
  <c r="V2387" i="4" s="1"/>
  <c r="U2388" i="4"/>
  <c r="U2389" i="4"/>
  <c r="V2389" i="4" s="1"/>
  <c r="U2390" i="4"/>
  <c r="V2390" i="4" s="1"/>
  <c r="U2391" i="4"/>
  <c r="V2391" i="4" s="1"/>
  <c r="U2392" i="4"/>
  <c r="U2393" i="4"/>
  <c r="V2393" i="4" s="1"/>
  <c r="U2394" i="4"/>
  <c r="U2395" i="4"/>
  <c r="V2395" i="4" s="1"/>
  <c r="U2396" i="4"/>
  <c r="U2397" i="4"/>
  <c r="V2397" i="4" s="1"/>
  <c r="U2398" i="4"/>
  <c r="V2398" i="4" s="1"/>
  <c r="U2399" i="4"/>
  <c r="V2399" i="4" s="1"/>
  <c r="U2400" i="4"/>
  <c r="V2400" i="4" s="1"/>
  <c r="U2401" i="4"/>
  <c r="V2401" i="4" s="1"/>
  <c r="U2402" i="4"/>
  <c r="U2403" i="4"/>
  <c r="V2403" i="4" s="1"/>
  <c r="U2404" i="4"/>
  <c r="U2405" i="4"/>
  <c r="V2405" i="4" s="1"/>
  <c r="U2406" i="4"/>
  <c r="V2406" i="4" s="1"/>
  <c r="U2407" i="4"/>
  <c r="V2407" i="4" s="1"/>
  <c r="U2408" i="4"/>
  <c r="V2408" i="4" s="1"/>
  <c r="U2409" i="4"/>
  <c r="U2410" i="4"/>
  <c r="U2411" i="4"/>
  <c r="V2411" i="4" s="1"/>
  <c r="U2412" i="4"/>
  <c r="U2413" i="4"/>
  <c r="U2414" i="4"/>
  <c r="V2414" i="4" s="1"/>
  <c r="U2415" i="4"/>
  <c r="V2415" i="4" s="1"/>
  <c r="U2416" i="4"/>
  <c r="V2416" i="4" s="1"/>
  <c r="U2417" i="4"/>
  <c r="V2417" i="4" s="1"/>
  <c r="U2418" i="4"/>
  <c r="U2419" i="4"/>
  <c r="V2419" i="4" s="1"/>
  <c r="U2420" i="4"/>
  <c r="U2421" i="4"/>
  <c r="V2421" i="4" s="1"/>
  <c r="U2422" i="4"/>
  <c r="U2423" i="4"/>
  <c r="V2423" i="4" s="1"/>
  <c r="U2424" i="4"/>
  <c r="V2424" i="4" s="1"/>
  <c r="U2425" i="4"/>
  <c r="V2425" i="4" s="1"/>
  <c r="U2426" i="4"/>
  <c r="U2427" i="4"/>
  <c r="V2427" i="4" s="1"/>
  <c r="U2428" i="4"/>
  <c r="U2429" i="4"/>
  <c r="U2430" i="4"/>
  <c r="U2431" i="4"/>
  <c r="U2432" i="4"/>
  <c r="U2433" i="4"/>
  <c r="U2434" i="4"/>
  <c r="U2435" i="4"/>
  <c r="V2435" i="4" s="1"/>
  <c r="U2436" i="4"/>
  <c r="U2437" i="4"/>
  <c r="V2437" i="4" s="1"/>
  <c r="U2438" i="4"/>
  <c r="U2439" i="4"/>
  <c r="V2439" i="4" s="1"/>
  <c r="U2440" i="4"/>
  <c r="U2441" i="4"/>
  <c r="V2441" i="4" s="1"/>
  <c r="U2442" i="4"/>
  <c r="U2443" i="4"/>
  <c r="V2443" i="4" s="1"/>
  <c r="U2444" i="4"/>
  <c r="U2445" i="4"/>
  <c r="V2445" i="4" s="1"/>
  <c r="U2446" i="4"/>
  <c r="V2446" i="4" s="1"/>
  <c r="U2447" i="4"/>
  <c r="V2447" i="4" s="1"/>
  <c r="U2448" i="4"/>
  <c r="U2449" i="4"/>
  <c r="U2450" i="4"/>
  <c r="U2451" i="4"/>
  <c r="V2451" i="4" s="1"/>
  <c r="U2452" i="4"/>
  <c r="U2453" i="4"/>
  <c r="V2453" i="4" s="1"/>
  <c r="U2454" i="4"/>
  <c r="V2454" i="4" s="1"/>
  <c r="U2455" i="4"/>
  <c r="V2455" i="4" s="1"/>
  <c r="U2456" i="4"/>
  <c r="U2457" i="4"/>
  <c r="V2457" i="4" s="1"/>
  <c r="U2458" i="4"/>
  <c r="V2458" i="4" s="1"/>
  <c r="U2459" i="4"/>
  <c r="V2459" i="4" s="1"/>
  <c r="U2460" i="4"/>
  <c r="U2461" i="4"/>
  <c r="V2461" i="4" s="1"/>
  <c r="U2462" i="4"/>
  <c r="V2462" i="4" s="1"/>
  <c r="U2463" i="4"/>
  <c r="V2463" i="4" s="1"/>
  <c r="U2464" i="4"/>
  <c r="V2464" i="4" s="1"/>
  <c r="U2465" i="4"/>
  <c r="V2465" i="4" s="1"/>
  <c r="U2466" i="4"/>
  <c r="U2467" i="4"/>
  <c r="V2467" i="4" s="1"/>
  <c r="U2468" i="4"/>
  <c r="U2469" i="4"/>
  <c r="V2469" i="4" s="1"/>
  <c r="U2470" i="4"/>
  <c r="V2470" i="4" s="1"/>
  <c r="U2471" i="4"/>
  <c r="V2471" i="4" s="1"/>
  <c r="U2472" i="4"/>
  <c r="V2472" i="4" s="1"/>
  <c r="U2473" i="4"/>
  <c r="V2473" i="4" s="1"/>
  <c r="U2474" i="4"/>
  <c r="U2475" i="4"/>
  <c r="V2475" i="4" s="1"/>
  <c r="U2476" i="4"/>
  <c r="U2477" i="4"/>
  <c r="U2478" i="4"/>
  <c r="V2478" i="4" s="1"/>
  <c r="U2479" i="4"/>
  <c r="V2479" i="4" s="1"/>
  <c r="U2480" i="4"/>
  <c r="V2480" i="4" s="1"/>
  <c r="U2481" i="4"/>
  <c r="V2481" i="4" s="1"/>
  <c r="U2482" i="4"/>
  <c r="U2483" i="4"/>
  <c r="V2483" i="4" s="1"/>
  <c r="U2484" i="4"/>
  <c r="U2485" i="4"/>
  <c r="V2485" i="4" s="1"/>
  <c r="U2486" i="4"/>
  <c r="U2487" i="4"/>
  <c r="V2487" i="4" s="1"/>
  <c r="U2488" i="4"/>
  <c r="V2488" i="4" s="1"/>
  <c r="U2489" i="4"/>
  <c r="V2489" i="4" s="1"/>
  <c r="U2490" i="4"/>
  <c r="U2491" i="4"/>
  <c r="V2491" i="4" s="1"/>
  <c r="U2492" i="4"/>
  <c r="U2493" i="4"/>
  <c r="U2494" i="4"/>
  <c r="U2495" i="4"/>
  <c r="V2495" i="4" s="1"/>
  <c r="U2496" i="4"/>
  <c r="U2497" i="4"/>
  <c r="V2497" i="4" s="1"/>
  <c r="U2498" i="4"/>
  <c r="V2498" i="4" s="1"/>
  <c r="U2499" i="4"/>
  <c r="V2499" i="4" s="1"/>
  <c r="U2500" i="4"/>
  <c r="U2501" i="4"/>
  <c r="V2501" i="4" s="1"/>
  <c r="U2502" i="4"/>
  <c r="U2503" i="4"/>
  <c r="V2503" i="4" s="1"/>
  <c r="U2504" i="4"/>
  <c r="U5" i="4"/>
  <c r="V5" i="4" s="1"/>
  <c r="V11" i="4"/>
  <c r="V31" i="4"/>
  <c r="V34" i="4"/>
  <c r="V39" i="4"/>
  <c r="V43" i="4"/>
  <c r="V50" i="4"/>
  <c r="V55" i="4"/>
  <c r="V58" i="4"/>
  <c r="V59" i="4"/>
  <c r="V63" i="4"/>
  <c r="V65" i="4"/>
  <c r="V66" i="4"/>
  <c r="V67" i="4"/>
  <c r="V75" i="4"/>
  <c r="V79" i="4"/>
  <c r="V82" i="4"/>
  <c r="V83" i="4"/>
  <c r="V87" i="4"/>
  <c r="V91" i="4"/>
  <c r="V95" i="4"/>
  <c r="V98" i="4"/>
  <c r="V99" i="4"/>
  <c r="V103" i="4"/>
  <c r="V107" i="4"/>
  <c r="V111" i="4"/>
  <c r="V114" i="4"/>
  <c r="V119" i="4"/>
  <c r="V123" i="4"/>
  <c r="V127" i="4"/>
  <c r="V129" i="4"/>
  <c r="V135" i="4"/>
  <c r="V139" i="4"/>
  <c r="V143" i="4"/>
  <c r="V147" i="4"/>
  <c r="V151" i="4"/>
  <c r="V159" i="4"/>
  <c r="V161" i="4"/>
  <c r="V162" i="4"/>
  <c r="V171" i="4"/>
  <c r="V175" i="4"/>
  <c r="V178" i="4"/>
  <c r="V179" i="4"/>
  <c r="V183" i="4"/>
  <c r="V187" i="4"/>
  <c r="V191" i="4"/>
  <c r="V195" i="4"/>
  <c r="V199" i="4"/>
  <c r="V203" i="4"/>
  <c r="V207" i="4"/>
  <c r="V211" i="4"/>
  <c r="V215" i="4"/>
  <c r="V218" i="4"/>
  <c r="V219" i="4"/>
  <c r="V223" i="4"/>
  <c r="V225" i="4"/>
  <c r="V226" i="4"/>
  <c r="V231" i="4"/>
  <c r="V235" i="4"/>
  <c r="V239" i="4"/>
  <c r="V240" i="4"/>
  <c r="V243" i="4"/>
  <c r="V246" i="4"/>
  <c r="V247" i="4"/>
  <c r="V248" i="4"/>
  <c r="V251" i="4"/>
  <c r="V252" i="4"/>
  <c r="V255" i="4"/>
  <c r="V256" i="4"/>
  <c r="V259" i="4"/>
  <c r="V262" i="4"/>
  <c r="V264" i="4"/>
  <c r="V267" i="4"/>
  <c r="V272" i="4"/>
  <c r="V283" i="4"/>
  <c r="V284" i="4"/>
  <c r="V287" i="4"/>
  <c r="V288" i="4"/>
  <c r="V291" i="4"/>
  <c r="V294" i="4"/>
  <c r="V296" i="4"/>
  <c r="V299" i="4"/>
  <c r="V300" i="4"/>
  <c r="V302" i="4"/>
  <c r="V303" i="4"/>
  <c r="V304" i="4"/>
  <c r="V306" i="4"/>
  <c r="V307" i="4"/>
  <c r="V311" i="4"/>
  <c r="V312" i="4"/>
  <c r="V315" i="4"/>
  <c r="V320" i="4"/>
  <c r="V322" i="4"/>
  <c r="V323" i="4"/>
  <c r="V327" i="4"/>
  <c r="V328" i="4"/>
  <c r="V334" i="4"/>
  <c r="V335" i="4"/>
  <c r="V342" i="4"/>
  <c r="V343" i="4"/>
  <c r="V344" i="4"/>
  <c r="V351" i="4"/>
  <c r="V352" i="4"/>
  <c r="V355" i="4"/>
  <c r="V359" i="4"/>
  <c r="V360" i="4"/>
  <c r="V367" i="4"/>
  <c r="V368" i="4"/>
  <c r="V374" i="4"/>
  <c r="V375" i="4"/>
  <c r="V376" i="4"/>
  <c r="V379" i="4"/>
  <c r="V383" i="4"/>
  <c r="V384" i="4"/>
  <c r="V387" i="4"/>
  <c r="V390" i="4"/>
  <c r="V391" i="4"/>
  <c r="V392" i="4"/>
  <c r="V395" i="4"/>
  <c r="V396" i="4"/>
  <c r="V400" i="4"/>
  <c r="V403" i="4"/>
  <c r="V411" i="4"/>
  <c r="V412" i="4"/>
  <c r="V415" i="4"/>
  <c r="V419" i="4"/>
  <c r="V423" i="4"/>
  <c r="V428" i="4"/>
  <c r="V430" i="4"/>
  <c r="V431" i="4"/>
  <c r="V432" i="4"/>
  <c r="V439" i="4"/>
  <c r="V444" i="4"/>
  <c r="V447" i="4"/>
  <c r="V450" i="4"/>
  <c r="V451" i="4"/>
  <c r="V455" i="4"/>
  <c r="V456" i="4"/>
  <c r="V459" i="4"/>
  <c r="V460" i="4"/>
  <c r="V462" i="4"/>
  <c r="V467" i="4"/>
  <c r="V470" i="4"/>
  <c r="V471" i="4"/>
  <c r="V472" i="4"/>
  <c r="V475" i="4"/>
  <c r="V476" i="4"/>
  <c r="V486" i="4"/>
  <c r="V487" i="4"/>
  <c r="V488" i="4"/>
  <c r="V492" i="4"/>
  <c r="V498" i="4"/>
  <c r="V499" i="4"/>
  <c r="V503" i="4"/>
  <c r="V504" i="4"/>
  <c r="V507" i="4"/>
  <c r="V511" i="4"/>
  <c r="V512" i="4"/>
  <c r="V514" i="4"/>
  <c r="V515" i="4"/>
  <c r="V519" i="4"/>
  <c r="V520" i="4"/>
  <c r="V526" i="4"/>
  <c r="V531" i="4"/>
  <c r="V534" i="4"/>
  <c r="V539" i="4"/>
  <c r="V540" i="4"/>
  <c r="V543" i="4"/>
  <c r="V550" i="4"/>
  <c r="V551" i="4"/>
  <c r="V555" i="4"/>
  <c r="V556" i="4"/>
  <c r="V559" i="4"/>
  <c r="V563" i="4"/>
  <c r="V571" i="4"/>
  <c r="V575" i="4"/>
  <c r="V576" i="4"/>
  <c r="V578" i="4"/>
  <c r="V579" i="4"/>
  <c r="V584" i="4"/>
  <c r="V587" i="4"/>
  <c r="V588" i="4"/>
  <c r="V595" i="4"/>
  <c r="V598" i="4"/>
  <c r="V599" i="4"/>
  <c r="V603" i="4"/>
  <c r="V607" i="4"/>
  <c r="V614" i="4"/>
  <c r="V616" i="4"/>
  <c r="V619" i="4"/>
  <c r="V620" i="4"/>
  <c r="V623" i="4"/>
  <c r="V626" i="4"/>
  <c r="V627" i="4"/>
  <c r="V635" i="4"/>
  <c r="V639" i="4"/>
  <c r="V640" i="4"/>
  <c r="V642" i="4"/>
  <c r="V643" i="4"/>
  <c r="V651" i="4"/>
  <c r="V654" i="4"/>
  <c r="V655" i="4"/>
  <c r="V656" i="4"/>
  <c r="V662" i="4"/>
  <c r="V664" i="4"/>
  <c r="V667" i="4"/>
  <c r="V668" i="4"/>
  <c r="V672" i="4"/>
  <c r="V674" i="4"/>
  <c r="V675" i="4"/>
  <c r="V683" i="4"/>
  <c r="V684" i="4"/>
  <c r="V686" i="4"/>
  <c r="V691" i="4"/>
  <c r="V695" i="4"/>
  <c r="V696" i="4"/>
  <c r="V699" i="4"/>
  <c r="V703" i="4"/>
  <c r="V704" i="4"/>
  <c r="V707" i="4"/>
  <c r="V711" i="4"/>
  <c r="V715" i="4"/>
  <c r="V718" i="4"/>
  <c r="V719" i="4"/>
  <c r="V720" i="4"/>
  <c r="V726" i="4"/>
  <c r="V727" i="4"/>
  <c r="V728" i="4"/>
  <c r="V731" i="4"/>
  <c r="V732" i="4"/>
  <c r="V735" i="4"/>
  <c r="V736" i="4"/>
  <c r="V738" i="4"/>
  <c r="V743" i="4"/>
  <c r="V744" i="4"/>
  <c r="V747" i="4"/>
  <c r="V748" i="4"/>
  <c r="V750" i="4"/>
  <c r="V751" i="4"/>
  <c r="V758" i="4"/>
  <c r="V764" i="4"/>
  <c r="V767" i="4"/>
  <c r="V768" i="4"/>
  <c r="V769" i="4"/>
  <c r="V772" i="4"/>
  <c r="V773" i="4"/>
  <c r="V776" i="4"/>
  <c r="V777" i="4"/>
  <c r="V780" i="4"/>
  <c r="V783" i="4"/>
  <c r="V784" i="4"/>
  <c r="V787" i="4"/>
  <c r="V788" i="4"/>
  <c r="V789" i="4"/>
  <c r="V792" i="4"/>
  <c r="V795" i="4"/>
  <c r="V796" i="4"/>
  <c r="V799" i="4"/>
  <c r="V800" i="4"/>
  <c r="V801" i="4"/>
  <c r="V803" i="4"/>
  <c r="V804" i="4"/>
  <c r="V807" i="4"/>
  <c r="V808" i="4"/>
  <c r="V809" i="4"/>
  <c r="V811" i="4"/>
  <c r="V812" i="4"/>
  <c r="V815" i="4"/>
  <c r="V819" i="4"/>
  <c r="V820" i="4"/>
  <c r="V821" i="4"/>
  <c r="V823" i="4"/>
  <c r="V825" i="4"/>
  <c r="V827" i="4"/>
  <c r="V831" i="4"/>
  <c r="V835" i="4"/>
  <c r="V836" i="4"/>
  <c r="V837" i="4"/>
  <c r="V839" i="4"/>
  <c r="V841" i="4"/>
  <c r="V843" i="4"/>
  <c r="V844" i="4"/>
  <c r="V852" i="4"/>
  <c r="V853" i="4"/>
  <c r="V855" i="4"/>
  <c r="V856" i="4"/>
  <c r="V857" i="4"/>
  <c r="V859" i="4"/>
  <c r="V863" i="4"/>
  <c r="V865" i="4"/>
  <c r="V867" i="4"/>
  <c r="V868" i="4"/>
  <c r="V869" i="4"/>
  <c r="V871" i="4"/>
  <c r="V872" i="4"/>
  <c r="V873" i="4"/>
  <c r="V876" i="4"/>
  <c r="V880" i="4"/>
  <c r="V881" i="4"/>
  <c r="V883" i="4"/>
  <c r="V885" i="4"/>
  <c r="V887" i="4"/>
  <c r="V888" i="4"/>
  <c r="V891" i="4"/>
  <c r="V895" i="4"/>
  <c r="V897" i="4"/>
  <c r="V899" i="4"/>
  <c r="V901" i="4"/>
  <c r="V903" i="4"/>
  <c r="V905" i="4"/>
  <c r="V907" i="4"/>
  <c r="V908" i="4"/>
  <c r="V911" i="4"/>
  <c r="V912" i="4"/>
  <c r="V913" i="4"/>
  <c r="V917" i="4"/>
  <c r="V919" i="4"/>
  <c r="V920" i="4"/>
  <c r="V923" i="4"/>
  <c r="V927" i="4"/>
  <c r="V928" i="4"/>
  <c r="V932" i="4"/>
  <c r="V933" i="4"/>
  <c r="V935" i="4"/>
  <c r="V936" i="4"/>
  <c r="V939" i="4"/>
  <c r="V940" i="4"/>
  <c r="V944" i="4"/>
  <c r="V947" i="4"/>
  <c r="V948" i="4"/>
  <c r="V953" i="4"/>
  <c r="V955" i="4"/>
  <c r="V956" i="4"/>
  <c r="V959" i="4"/>
  <c r="V960" i="4"/>
  <c r="V963" i="4"/>
  <c r="V964" i="4"/>
  <c r="V967" i="4"/>
  <c r="V969" i="4"/>
  <c r="V971" i="4"/>
  <c r="V972" i="4"/>
  <c r="V975" i="4"/>
  <c r="V977" i="4"/>
  <c r="V979" i="4"/>
  <c r="V984" i="4"/>
  <c r="V985" i="4"/>
  <c r="V987" i="4"/>
  <c r="V988" i="4"/>
  <c r="V991" i="4"/>
  <c r="V993" i="4"/>
  <c r="V996" i="4"/>
  <c r="V997" i="4"/>
  <c r="V999" i="4"/>
  <c r="V1001" i="4"/>
  <c r="V1003" i="4"/>
  <c r="V1004" i="4"/>
  <c r="V1007" i="4"/>
  <c r="V1008" i="4"/>
  <c r="V1009" i="4"/>
  <c r="V1011" i="4"/>
  <c r="V1013" i="4"/>
  <c r="V1015" i="4"/>
  <c r="V1016" i="4"/>
  <c r="V1017" i="4"/>
  <c r="V1019" i="4"/>
  <c r="V1023" i="4"/>
  <c r="V1024" i="4"/>
  <c r="V1025" i="4"/>
  <c r="V1027" i="4"/>
  <c r="V1028" i="4"/>
  <c r="V1031" i="4"/>
  <c r="V1039" i="4"/>
  <c r="V1040" i="4"/>
  <c r="V1044" i="4"/>
  <c r="V1045" i="4"/>
  <c r="V1048" i="4"/>
  <c r="V1052" i="4"/>
  <c r="V1056" i="4"/>
  <c r="V1059" i="4"/>
  <c r="V1060" i="4"/>
  <c r="V1064" i="4"/>
  <c r="V1067" i="4"/>
  <c r="V1068" i="4"/>
  <c r="V1072" i="4"/>
  <c r="V1075" i="4"/>
  <c r="V1076" i="4"/>
  <c r="V1077" i="4"/>
  <c r="V1080" i="4"/>
  <c r="V1091" i="4"/>
  <c r="V1092" i="4"/>
  <c r="V1093" i="4"/>
  <c r="V1099" i="4"/>
  <c r="V1107" i="4"/>
  <c r="V1108" i="4"/>
  <c r="V1109" i="4"/>
  <c r="V1112" i="4"/>
  <c r="V1115" i="4"/>
  <c r="V1120" i="4"/>
  <c r="V1121" i="4"/>
  <c r="V1128" i="4"/>
  <c r="V1129" i="4"/>
  <c r="V1131" i="4"/>
  <c r="V1136" i="4"/>
  <c r="V1137" i="4"/>
  <c r="V1143" i="4"/>
  <c r="V1144" i="4"/>
  <c r="V1151" i="4"/>
  <c r="V1155" i="4"/>
  <c r="V1156" i="4"/>
  <c r="V1159" i="4"/>
  <c r="V1164" i="4"/>
  <c r="V1168" i="4"/>
  <c r="V1172" i="4"/>
  <c r="V1173" i="4"/>
  <c r="V1180" i="4"/>
  <c r="V1187" i="4"/>
  <c r="V1188" i="4"/>
  <c r="V1191" i="4"/>
  <c r="V1193" i="4"/>
  <c r="V1195" i="4"/>
  <c r="V1196" i="4"/>
  <c r="V1200" i="4"/>
  <c r="V1203" i="4"/>
  <c r="V1207" i="4"/>
  <c r="V1209" i="4"/>
  <c r="V1219" i="4"/>
  <c r="V1221" i="4"/>
  <c r="V1223" i="4"/>
  <c r="V1225" i="4"/>
  <c r="V1233" i="4"/>
  <c r="V1235" i="4"/>
  <c r="V1236" i="4"/>
  <c r="V1241" i="4"/>
  <c r="V1243" i="4"/>
  <c r="V1249" i="4"/>
  <c r="V1251" i="4"/>
  <c r="V1257" i="4"/>
  <c r="V1259" i="4"/>
  <c r="V1260" i="4"/>
  <c r="V1264" i="4"/>
  <c r="V1265" i="4"/>
  <c r="V1267" i="4"/>
  <c r="V1272" i="4"/>
  <c r="V1275" i="4"/>
  <c r="V1276" i="4"/>
  <c r="V1281" i="4"/>
  <c r="V1283" i="4"/>
  <c r="V1287" i="4"/>
  <c r="V1288" i="4"/>
  <c r="V1292" i="4"/>
  <c r="V1296" i="4"/>
  <c r="V1297" i="4"/>
  <c r="V1300" i="4"/>
  <c r="V1301" i="4"/>
  <c r="V1316" i="4"/>
  <c r="V1319" i="4"/>
  <c r="V1321" i="4"/>
  <c r="V1327" i="4"/>
  <c r="V1328" i="4"/>
  <c r="V1332" i="4"/>
  <c r="V1336" i="4"/>
  <c r="V1344" i="4"/>
  <c r="V1345" i="4"/>
  <c r="V1348" i="4"/>
  <c r="V1349" i="4"/>
  <c r="V1353" i="4"/>
  <c r="V1360" i="4"/>
  <c r="V1361" i="4"/>
  <c r="V1363" i="4"/>
  <c r="V1365" i="4"/>
  <c r="V1368" i="4"/>
  <c r="V1371" i="4"/>
  <c r="V1375" i="4"/>
  <c r="V1376" i="4"/>
  <c r="V1377" i="4"/>
  <c r="V1381" i="4"/>
  <c r="V1384" i="4"/>
  <c r="V1385" i="4"/>
  <c r="V1387" i="4"/>
  <c r="V1391" i="4"/>
  <c r="V1392" i="4"/>
  <c r="V1397" i="4"/>
  <c r="V1399" i="4"/>
  <c r="V1403" i="4"/>
  <c r="V1412" i="4"/>
  <c r="V1415" i="4"/>
  <c r="V1416" i="4"/>
  <c r="V1417" i="4"/>
  <c r="V1420" i="4"/>
  <c r="V1428" i="4"/>
  <c r="V1429" i="4"/>
  <c r="V1436" i="4"/>
  <c r="V1444" i="4"/>
  <c r="V1447" i="4"/>
  <c r="V1448" i="4"/>
  <c r="V1449" i="4"/>
  <c r="V1456" i="4"/>
  <c r="V1459" i="4"/>
  <c r="V1460" i="4"/>
  <c r="V1461" i="4"/>
  <c r="V1464" i="4"/>
  <c r="V1476" i="4"/>
  <c r="V1477" i="4"/>
  <c r="V1483" i="4"/>
  <c r="V1484" i="4"/>
  <c r="V1488" i="4"/>
  <c r="V1491" i="4"/>
  <c r="V1493" i="4"/>
  <c r="V1499" i="4"/>
  <c r="V1504" i="4"/>
  <c r="V1505" i="4"/>
  <c r="V1507" i="4"/>
  <c r="V1511" i="4"/>
  <c r="V1513" i="4"/>
  <c r="V1520" i="4"/>
  <c r="V1521" i="4"/>
  <c r="V1525" i="4"/>
  <c r="V1527" i="4"/>
  <c r="V1528" i="4"/>
  <c r="V1529" i="4"/>
  <c r="V1536" i="4"/>
  <c r="V1539" i="4"/>
  <c r="V1540" i="4"/>
  <c r="V1555" i="4"/>
  <c r="V1556" i="4"/>
  <c r="V1557" i="4"/>
  <c r="V1563" i="4"/>
  <c r="V1564" i="4"/>
  <c r="V1568" i="4"/>
  <c r="V1569" i="4"/>
  <c r="V1572" i="4"/>
  <c r="V1575" i="4"/>
  <c r="V1576" i="4"/>
  <c r="V1577" i="4"/>
  <c r="V1588" i="4"/>
  <c r="V1589" i="4"/>
  <c r="V1593" i="4"/>
  <c r="V1595" i="4"/>
  <c r="V1596" i="4"/>
  <c r="V1603" i="4"/>
  <c r="V1604" i="4"/>
  <c r="V1607" i="4"/>
  <c r="V1608" i="4"/>
  <c r="V1611" i="4"/>
  <c r="V1612" i="4"/>
  <c r="V1617" i="4"/>
  <c r="V1619" i="4"/>
  <c r="V1623" i="4"/>
  <c r="V1637" i="4"/>
  <c r="V1639" i="4"/>
  <c r="V1641" i="4"/>
  <c r="V1644" i="4"/>
  <c r="V1647" i="4"/>
  <c r="V1651" i="4"/>
  <c r="V1653" i="4"/>
  <c r="V1659" i="4"/>
  <c r="V1660" i="4"/>
  <c r="V1663" i="4"/>
  <c r="V1665" i="4"/>
  <c r="V1671" i="4"/>
  <c r="V1672" i="4"/>
  <c r="V1673" i="4"/>
  <c r="V1675" i="4"/>
  <c r="V1679" i="4"/>
  <c r="V1684" i="4"/>
  <c r="V1685" i="4"/>
  <c r="V1688" i="4"/>
  <c r="V1692" i="4"/>
  <c r="V1697" i="4"/>
  <c r="V1705" i="4"/>
  <c r="V1707" i="4"/>
  <c r="V1708" i="4"/>
  <c r="V1713" i="4"/>
  <c r="V1715" i="4"/>
  <c r="V1720" i="4"/>
  <c r="V1721" i="4"/>
  <c r="V1723" i="4"/>
  <c r="V1727" i="4"/>
  <c r="V1728" i="4"/>
  <c r="V1729" i="4"/>
  <c r="V1735" i="4"/>
  <c r="V1736" i="4"/>
  <c r="V1737" i="4"/>
  <c r="V1739" i="4"/>
  <c r="V1743" i="4"/>
  <c r="V1744" i="4"/>
  <c r="V1745" i="4"/>
  <c r="V1747" i="4"/>
  <c r="V1751" i="4"/>
  <c r="V1752" i="4"/>
  <c r="V1753" i="4"/>
  <c r="V1759" i="4"/>
  <c r="V1761" i="4"/>
  <c r="V1763" i="4"/>
  <c r="V1764" i="4"/>
  <c r="V1767" i="4"/>
  <c r="V1769" i="4"/>
  <c r="V1772" i="4"/>
  <c r="V1775" i="4"/>
  <c r="V1776" i="4"/>
  <c r="V1777" i="4"/>
  <c r="V1779" i="4"/>
  <c r="V1788" i="4"/>
  <c r="V1793" i="4"/>
  <c r="V1795" i="4"/>
  <c r="V1796" i="4"/>
  <c r="V1797" i="4"/>
  <c r="V1804" i="4"/>
  <c r="V1808" i="4"/>
  <c r="V1811" i="4"/>
  <c r="V1812" i="4"/>
  <c r="V1813" i="4"/>
  <c r="V1820" i="4"/>
  <c r="V1823" i="4"/>
  <c r="V1824" i="4"/>
  <c r="V1828" i="4"/>
  <c r="V1831" i="4"/>
  <c r="V1840" i="4"/>
  <c r="V1845" i="4"/>
  <c r="V1847" i="4"/>
  <c r="V1848" i="4"/>
  <c r="V1849" i="4"/>
  <c r="V1857" i="4"/>
  <c r="V1860" i="4"/>
  <c r="V1861" i="4"/>
  <c r="V1863" i="4"/>
  <c r="V1865" i="4"/>
  <c r="V1873" i="4"/>
  <c r="V1876" i="4"/>
  <c r="V1877" i="4"/>
  <c r="V1879" i="4"/>
  <c r="V1881" i="4"/>
  <c r="V1887" i="4"/>
  <c r="V1888" i="4"/>
  <c r="V1889" i="4"/>
  <c r="V1892" i="4"/>
  <c r="V1895" i="4"/>
  <c r="V1896" i="4"/>
  <c r="V1897" i="4"/>
  <c r="V1899" i="4"/>
  <c r="V1903" i="4"/>
  <c r="V1904" i="4"/>
  <c r="V1909" i="4"/>
  <c r="V1915" i="4"/>
  <c r="V1916" i="4"/>
  <c r="V1923" i="4"/>
  <c r="V1924" i="4"/>
  <c r="V1929" i="4"/>
  <c r="V1931" i="4"/>
  <c r="V1936" i="4"/>
  <c r="V1937" i="4"/>
  <c r="V1943" i="4"/>
  <c r="V1944" i="4"/>
  <c r="V1945" i="4"/>
  <c r="V1951" i="4"/>
  <c r="V1952" i="4"/>
  <c r="V1953" i="4"/>
  <c r="V1960" i="4"/>
  <c r="V1971" i="4"/>
  <c r="V1973" i="4"/>
  <c r="V1976" i="4"/>
  <c r="V1988" i="4"/>
  <c r="V1990" i="4"/>
  <c r="V1992" i="4"/>
  <c r="V1993" i="4"/>
  <c r="V1994" i="4"/>
  <c r="V1996" i="4"/>
  <c r="V2000" i="4"/>
  <c r="V2004" i="4"/>
  <c r="V2008" i="4"/>
  <c r="V2010" i="4"/>
  <c r="V2012" i="4"/>
  <c r="V2020" i="4"/>
  <c r="V2026" i="4"/>
  <c r="V2028" i="4"/>
  <c r="V2029" i="4"/>
  <c r="V2034" i="4"/>
  <c r="V2036" i="4"/>
  <c r="V2038" i="4"/>
  <c r="V2042" i="4"/>
  <c r="V2044" i="4"/>
  <c r="V2045" i="4"/>
  <c r="V2046" i="4"/>
  <c r="V2047" i="4"/>
  <c r="V2052" i="4"/>
  <c r="V2054" i="4"/>
  <c r="V2056" i="4"/>
  <c r="V2057" i="4"/>
  <c r="V2058" i="4"/>
  <c r="V2060" i="4"/>
  <c r="V2066" i="4"/>
  <c r="V2068" i="4"/>
  <c r="V2072" i="4"/>
  <c r="V2073" i="4"/>
  <c r="V2074" i="4"/>
  <c r="V2076" i="4"/>
  <c r="V2084" i="4"/>
  <c r="V2090" i="4"/>
  <c r="V2092" i="4"/>
  <c r="V2093" i="4"/>
  <c r="V2100" i="4"/>
  <c r="V2102" i="4"/>
  <c r="V2105" i="4"/>
  <c r="V2106" i="4"/>
  <c r="V2108" i="4"/>
  <c r="V2109" i="4"/>
  <c r="V2110" i="4"/>
  <c r="V2114" i="4"/>
  <c r="V2116" i="4"/>
  <c r="V2118" i="4"/>
  <c r="V2120" i="4"/>
  <c r="V2124" i="4"/>
  <c r="V2128" i="4"/>
  <c r="V2130" i="4"/>
  <c r="V2132" i="4"/>
  <c r="V2136" i="4"/>
  <c r="V2140" i="4"/>
  <c r="V2148" i="4"/>
  <c r="V2154" i="4"/>
  <c r="V2156" i="4"/>
  <c r="V2157" i="4"/>
  <c r="V2162" i="4"/>
  <c r="V2164" i="4"/>
  <c r="V2166" i="4"/>
  <c r="V2170" i="4"/>
  <c r="V2172" i="4"/>
  <c r="V2173" i="4"/>
  <c r="V2174" i="4"/>
  <c r="V2175" i="4"/>
  <c r="V2176" i="4"/>
  <c r="V2178" i="4"/>
  <c r="V2180" i="4"/>
  <c r="V2182" i="4"/>
  <c r="V2186" i="4"/>
  <c r="V2188" i="4"/>
  <c r="V2192" i="4"/>
  <c r="V2196" i="4"/>
  <c r="V2202" i="4"/>
  <c r="V2204" i="4"/>
  <c r="V2209" i="4"/>
  <c r="V2210" i="4"/>
  <c r="V2212" i="4"/>
  <c r="V2220" i="4"/>
  <c r="V2221" i="4"/>
  <c r="V2226" i="4"/>
  <c r="V2228" i="4"/>
  <c r="V2230" i="4"/>
  <c r="V2236" i="4"/>
  <c r="V2237" i="4"/>
  <c r="V2238" i="4"/>
  <c r="V2240" i="4"/>
  <c r="V2244" i="4"/>
  <c r="V2246" i="4"/>
  <c r="V2248" i="4"/>
  <c r="V2249" i="4"/>
  <c r="V2250" i="4"/>
  <c r="V2252" i="4"/>
  <c r="V2256" i="4"/>
  <c r="V2260" i="4"/>
  <c r="V2264" i="4"/>
  <c r="V2265" i="4"/>
  <c r="V2266" i="4"/>
  <c r="V2268" i="4"/>
  <c r="V2276" i="4"/>
  <c r="V2282" i="4"/>
  <c r="V2284" i="4"/>
  <c r="V2285" i="4"/>
  <c r="V2289" i="4"/>
  <c r="V2290" i="4"/>
  <c r="V2292" i="4"/>
  <c r="V2294" i="4"/>
  <c r="V2300" i="4"/>
  <c r="V2301" i="4"/>
  <c r="V2302" i="4"/>
  <c r="V2303" i="4"/>
  <c r="V2308" i="4"/>
  <c r="V2310" i="4"/>
  <c r="V2312" i="4"/>
  <c r="V2314" i="4"/>
  <c r="V2316" i="4"/>
  <c r="V2322" i="4"/>
  <c r="V2324" i="4"/>
  <c r="V2328" i="4"/>
  <c r="V2329" i="4"/>
  <c r="V2330" i="4"/>
  <c r="V2332" i="4"/>
  <c r="V2340" i="4"/>
  <c r="V2346" i="4"/>
  <c r="V2348" i="4"/>
  <c r="V2349" i="4"/>
  <c r="V2356" i="4"/>
  <c r="V2358" i="4"/>
  <c r="V2362" i="4"/>
  <c r="V2364" i="4"/>
  <c r="V2365" i="4"/>
  <c r="V2366" i="4"/>
  <c r="V2370" i="4"/>
  <c r="V2372" i="4"/>
  <c r="V2374" i="4"/>
  <c r="V2376" i="4"/>
  <c r="V2378" i="4"/>
  <c r="V2380" i="4"/>
  <c r="V2384" i="4"/>
  <c r="V2386" i="4"/>
  <c r="V2388" i="4"/>
  <c r="V2392" i="4"/>
  <c r="V2394" i="4"/>
  <c r="V2396" i="4"/>
  <c r="V2402" i="4"/>
  <c r="V2404" i="4"/>
  <c r="V2409" i="4"/>
  <c r="V2410" i="4"/>
  <c r="V2412" i="4"/>
  <c r="V2413" i="4"/>
  <c r="V2418" i="4"/>
  <c r="V2420" i="4"/>
  <c r="V2422" i="4"/>
  <c r="V2426" i="4"/>
  <c r="V2428" i="4"/>
  <c r="V2429" i="4"/>
  <c r="V2430" i="4"/>
  <c r="V2431" i="4"/>
  <c r="V2432" i="4"/>
  <c r="V2433" i="4"/>
  <c r="V2434" i="4"/>
  <c r="V2436" i="4"/>
  <c r="V2438" i="4"/>
  <c r="V2440" i="4"/>
  <c r="V2442" i="4"/>
  <c r="V2444" i="4"/>
  <c r="V2448" i="4"/>
  <c r="V2449" i="4"/>
  <c r="V2450" i="4"/>
  <c r="V2452" i="4"/>
  <c r="V2456" i="4"/>
  <c r="V2460" i="4"/>
  <c r="V2466" i="4"/>
  <c r="V2468" i="4"/>
  <c r="V2474" i="4"/>
  <c r="V2476" i="4"/>
  <c r="V2477" i="4"/>
  <c r="V2482" i="4"/>
  <c r="V2484" i="4"/>
  <c r="V2486" i="4"/>
  <c r="V2490" i="4"/>
  <c r="V2492" i="4"/>
  <c r="V2493" i="4"/>
  <c r="V2494" i="4"/>
  <c r="V2496" i="4"/>
  <c r="V2500" i="4"/>
  <c r="V2502" i="4"/>
  <c r="V25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5" i="4"/>
  <c r="B2" i="4"/>
  <c r="D11" i="2"/>
  <c r="I49" i="9"/>
  <c r="I48" i="9"/>
  <c r="I47" i="9"/>
  <c r="I46" i="9"/>
  <c r="I45" i="9"/>
  <c r="I44" i="9"/>
  <c r="I43" i="9"/>
  <c r="I42" i="9"/>
  <c r="I41" i="9"/>
  <c r="I40" i="9"/>
  <c r="B12" i="9"/>
  <c r="G12" i="9"/>
  <c r="H12" i="9" s="1"/>
  <c r="B14" i="9"/>
  <c r="G14" i="9" s="1"/>
  <c r="H14" i="9" s="1"/>
  <c r="B10" i="9"/>
  <c r="G10" i="9"/>
  <c r="H10" i="9" s="1"/>
  <c r="B13" i="9"/>
  <c r="G13" i="9" s="1"/>
  <c r="H13" i="9" s="1"/>
  <c r="B11" i="9"/>
  <c r="G11" i="9"/>
  <c r="H11" i="9" s="1"/>
  <c r="B9" i="9"/>
  <c r="G9" i="9" s="1"/>
  <c r="H9" i="9" s="1"/>
  <c r="B8" i="9"/>
  <c r="G8" i="9" s="1"/>
  <c r="H8" i="9" s="1"/>
  <c r="D8" i="9" s="1"/>
  <c r="B29" i="9"/>
  <c r="G29" i="9"/>
  <c r="B30" i="9"/>
  <c r="G30" i="9"/>
  <c r="B31" i="9"/>
  <c r="G31" i="9" s="1"/>
  <c r="B32" i="9"/>
  <c r="G32" i="9"/>
  <c r="B33" i="9"/>
  <c r="G33" i="9"/>
  <c r="B34" i="9"/>
  <c r="G34" i="9" s="1"/>
  <c r="B35" i="9"/>
  <c r="G35" i="9" s="1"/>
  <c r="B36" i="9"/>
  <c r="G36" i="9" s="1"/>
  <c r="B37" i="9"/>
  <c r="G37" i="9" s="1"/>
  <c r="B28" i="9"/>
  <c r="G28" i="9"/>
  <c r="B19" i="9"/>
  <c r="G19" i="9" s="1"/>
  <c r="B20" i="9"/>
  <c r="G20" i="9"/>
  <c r="B21" i="9"/>
  <c r="G21" i="9" s="1"/>
  <c r="B22" i="9"/>
  <c r="G22" i="9" s="1"/>
  <c r="B23" i="9"/>
  <c r="G23" i="9" s="1"/>
  <c r="B24" i="9"/>
  <c r="G24" i="9" s="1"/>
  <c r="B25" i="9"/>
  <c r="B26" i="9"/>
  <c r="G26" i="9" s="1"/>
  <c r="Q2499" i="4"/>
  <c r="Q2498" i="4"/>
  <c r="Q2497" i="4"/>
  <c r="Q2496" i="4"/>
  <c r="Q2504" i="4"/>
  <c r="Q2503" i="4"/>
  <c r="Q2502" i="4"/>
  <c r="Q2501" i="4"/>
  <c r="Q2500"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B50" i="2"/>
  <c r="A5" i="2"/>
  <c r="G25" i="9"/>
  <c r="I35" i="9"/>
  <c r="I34" i="9"/>
  <c r="I33" i="9"/>
  <c r="I32" i="9"/>
  <c r="I31" i="9"/>
  <c r="I30" i="9"/>
  <c r="I21" i="9"/>
  <c r="I37" i="9"/>
  <c r="I36" i="9"/>
  <c r="D3" i="9"/>
  <c r="K4" i="4"/>
  <c r="A13" i="6"/>
  <c r="I14" i="9"/>
  <c r="J14" i="9"/>
  <c r="A43" i="6"/>
  <c r="B20" i="8"/>
  <c r="B27" i="2"/>
  <c r="A16" i="9" s="1"/>
  <c r="I19" i="9"/>
  <c r="I8" i="9"/>
  <c r="B20" i="2"/>
  <c r="A11" i="9" s="1"/>
  <c r="A1" i="6"/>
  <c r="J13" i="9"/>
  <c r="C2" i="8"/>
  <c r="A8" i="6"/>
  <c r="I24" i="9"/>
  <c r="C19" i="8"/>
  <c r="A41" i="6"/>
  <c r="B15" i="8"/>
  <c r="I26" i="9"/>
  <c r="A77" i="6"/>
  <c r="A5" i="6"/>
  <c r="C3" i="9"/>
  <c r="C4" i="8"/>
  <c r="A12" i="6"/>
  <c r="A37" i="6"/>
  <c r="C7" i="8"/>
  <c r="A18" i="6"/>
  <c r="B24" i="2"/>
  <c r="A14" i="9" s="1"/>
  <c r="A1" i="5"/>
  <c r="D4" i="4"/>
  <c r="J7" i="9"/>
  <c r="D27" i="2"/>
  <c r="D39" i="2" s="1"/>
  <c r="B22" i="2"/>
  <c r="A12" i="9" s="1"/>
  <c r="B9" i="2"/>
  <c r="A5" i="9" s="1"/>
  <c r="I7" i="9"/>
  <c r="B18" i="2"/>
  <c r="A9" i="9" s="1"/>
  <c r="A1" i="9"/>
  <c r="J38" i="9"/>
  <c r="C6" i="8"/>
  <c r="A16" i="6"/>
  <c r="A6" i="6"/>
  <c r="C22" i="8"/>
  <c r="B14" i="8"/>
  <c r="B3" i="9"/>
  <c r="B4" i="8"/>
  <c r="A11" i="6"/>
  <c r="J9" i="9"/>
  <c r="D2" i="2"/>
  <c r="C4" i="4"/>
  <c r="B17" i="2"/>
  <c r="A8" i="9" s="1"/>
  <c r="A2" i="6"/>
  <c r="B11" i="8"/>
  <c r="A27" i="6"/>
  <c r="J11" i="9"/>
  <c r="B26" i="8"/>
  <c r="C9" i="8"/>
  <c r="A24" i="6"/>
  <c r="C12" i="8"/>
  <c r="I25" i="9"/>
  <c r="A3" i="9"/>
  <c r="A36" i="6"/>
  <c r="B4" i="2"/>
  <c r="N4" i="4"/>
  <c r="G4" i="4"/>
  <c r="J4" i="4"/>
  <c r="G27" i="2"/>
  <c r="G39" i="2" s="1"/>
  <c r="J8" i="9"/>
  <c r="B26" i="2"/>
  <c r="A15" i="9" s="1"/>
  <c r="B7" i="8"/>
  <c r="I28" i="9"/>
  <c r="A40" i="6"/>
  <c r="C5" i="8"/>
  <c r="J10" i="9"/>
  <c r="C8" i="8"/>
  <c r="A71" i="6"/>
  <c r="C11" i="8"/>
  <c r="F4" i="4"/>
  <c r="O4" i="4"/>
  <c r="B16" i="2"/>
  <c r="C15" i="8"/>
  <c r="I17" i="9"/>
  <c r="B10" i="8"/>
  <c r="I23" i="9"/>
  <c r="I6" i="9"/>
  <c r="B10" i="2"/>
  <c r="A6" i="9" s="1"/>
  <c r="A17" i="6"/>
  <c r="I4" i="9"/>
  <c r="C4" i="9" s="1"/>
  <c r="I38" i="9"/>
  <c r="B19" i="8"/>
  <c r="A14" i="6"/>
  <c r="A20" i="6"/>
  <c r="B21" i="8"/>
  <c r="A28" i="6"/>
  <c r="B23" i="2"/>
  <c r="A13" i="9" s="1"/>
  <c r="I9" i="9"/>
  <c r="A25" i="6"/>
  <c r="I22" i="9"/>
  <c r="I29" i="9"/>
  <c r="J4" i="9"/>
  <c r="E4" i="4"/>
  <c r="B8" i="8"/>
  <c r="J5" i="9"/>
  <c r="I5" i="9"/>
  <c r="A38" i="6"/>
  <c r="J6" i="9"/>
  <c r="A26" i="6"/>
  <c r="I18" i="9"/>
  <c r="B15" i="2"/>
  <c r="C5" i="5"/>
  <c r="B19" i="2"/>
  <c r="A10" i="9" s="1"/>
  <c r="B2006" i="5"/>
  <c r="C3" i="8"/>
  <c r="B12" i="8"/>
  <c r="I10" i="9"/>
  <c r="I11" i="9"/>
  <c r="I20" i="9"/>
  <c r="A21" i="6"/>
  <c r="A7" i="6"/>
  <c r="B4" i="4"/>
  <c r="B3" i="4"/>
  <c r="B14" i="2"/>
  <c r="C20" i="8"/>
  <c r="B5" i="8"/>
  <c r="A39" i="6"/>
  <c r="B2" i="8"/>
  <c r="A3" i="6"/>
  <c r="C21" i="8"/>
  <c r="B39" i="2"/>
  <c r="A27" i="9" s="1"/>
  <c r="B21" i="2"/>
  <c r="D1" i="9"/>
  <c r="A72" i="6"/>
  <c r="B9" i="8"/>
  <c r="A42" i="6"/>
  <c r="L4" i="4"/>
  <c r="D5" i="5"/>
  <c r="I12" i="9"/>
  <c r="C14" i="8"/>
  <c r="I13" i="9"/>
  <c r="B6" i="8"/>
  <c r="I4" i="4"/>
  <c r="B7" i="2"/>
  <c r="J12" i="9"/>
  <c r="C10" i="8"/>
  <c r="H4" i="4"/>
  <c r="B6" i="2"/>
  <c r="A19" i="6"/>
  <c r="B18" i="8"/>
  <c r="A15" i="6"/>
  <c r="B5" i="5"/>
  <c r="A4" i="4"/>
  <c r="M4" i="4"/>
  <c r="A29" i="6"/>
  <c r="B22" i="8"/>
  <c r="C18" i="8"/>
  <c r="B16" i="8"/>
  <c r="B8" i="2"/>
  <c r="A4" i="9" s="1"/>
  <c r="D4"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P35" i="2"/>
  <c r="Q34" i="2" s="1"/>
  <c r="P32" i="2"/>
  <c r="Q20" i="4"/>
  <c r="Q16" i="4"/>
  <c r="Q7" i="4"/>
  <c r="G38" i="9" a="1"/>
  <c r="Q19" i="4"/>
  <c r="Q17" i="4"/>
  <c r="Q15" i="4"/>
  <c r="Q27" i="4"/>
  <c r="Q8" i="4"/>
  <c r="Q30" i="4"/>
  <c r="Q5" i="4"/>
  <c r="Q22" i="4"/>
  <c r="Q26" i="4"/>
  <c r="Q18" i="4"/>
  <c r="Q12" i="4"/>
  <c r="Q29" i="4"/>
  <c r="Q14" i="4"/>
  <c r="Q23" i="4"/>
  <c r="Q21" i="4"/>
  <c r="Q10" i="4"/>
  <c r="Q13" i="4"/>
  <c r="Q25" i="4"/>
  <c r="Q9" i="4"/>
  <c r="Q28" i="4"/>
  <c r="Q24" i="4"/>
  <c r="Q6" i="4"/>
  <c r="Q11" i="4"/>
  <c r="Q32" i="2" l="1"/>
  <c r="R32" i="2" s="1"/>
  <c r="Q37" i="2"/>
  <c r="Q35" i="2"/>
  <c r="Q30" i="2"/>
  <c r="R30" i="2" s="1"/>
  <c r="C11" i="9"/>
  <c r="C8" i="9"/>
  <c r="G38" i="9"/>
  <c r="B38" i="9" s="1"/>
  <c r="C13" i="9"/>
  <c r="D13" i="9"/>
  <c r="C10" i="9"/>
  <c r="D10" i="9"/>
  <c r="R31" i="2"/>
  <c r="C9" i="9"/>
  <c r="D9" i="9"/>
  <c r="D14" i="9"/>
  <c r="C14" i="9"/>
  <c r="R34" i="2"/>
  <c r="R33" i="2"/>
  <c r="D12" i="9"/>
  <c r="C12" i="9"/>
  <c r="Q39" i="2"/>
  <c r="R39" i="2" s="1"/>
  <c r="Q38" i="2"/>
  <c r="D11" i="9"/>
  <c r="Q36" i="2"/>
  <c r="Q15" i="2"/>
  <c r="R15" i="2" s="1"/>
  <c r="Q14" i="2"/>
  <c r="Q19" i="2"/>
  <c r="R16" i="2"/>
  <c r="G5" i="9"/>
  <c r="H5" i="9" s="1"/>
  <c r="F6" i="9"/>
  <c r="H6" i="9" s="1"/>
  <c r="R19" i="2"/>
  <c r="R20" i="2"/>
  <c r="S20" i="2" s="1"/>
  <c r="R18" i="2"/>
  <c r="R17" i="2"/>
  <c r="Q13" i="2"/>
  <c r="Q12" i="2"/>
  <c r="R12" i="2" s="1"/>
  <c r="E3" i="4"/>
  <c r="B18" i="7"/>
  <c r="Z4" i="4"/>
  <c r="A34" i="6"/>
  <c r="A67" i="6"/>
  <c r="A58" i="6"/>
  <c r="C23" i="8"/>
  <c r="D4" i="18"/>
  <c r="L4" i="18"/>
  <c r="A66" i="6"/>
  <c r="R25" i="4"/>
  <c r="R5" i="4"/>
  <c r="H38" i="9" l="1"/>
  <c r="C38" i="9" s="1"/>
  <c r="S21" i="2"/>
  <c r="T21" i="2" s="1"/>
  <c r="S30" i="2"/>
  <c r="T30" i="2" s="1"/>
  <c r="S31" i="2"/>
  <c r="R13" i="2"/>
  <c r="R14" i="2"/>
  <c r="S15" i="2" s="1"/>
  <c r="S33" i="2"/>
  <c r="S32" i="2"/>
  <c r="S18" i="2"/>
  <c r="S19" i="2"/>
  <c r="T19" i="2" s="1"/>
  <c r="D6" i="9"/>
  <c r="C6" i="9"/>
  <c r="R36" i="2"/>
  <c r="R35" i="2"/>
  <c r="C5" i="9"/>
  <c r="D5" i="9"/>
  <c r="S16" i="2"/>
  <c r="S17" i="2"/>
  <c r="R37" i="2"/>
  <c r="R38" i="2"/>
  <c r="S38" i="2" s="1"/>
  <c r="S39" i="2" l="1"/>
  <c r="T39" i="2" s="1"/>
  <c r="D38" i="9"/>
  <c r="T17" i="2"/>
  <c r="T18" i="2"/>
  <c r="U18" i="2" s="1"/>
  <c r="T32" i="2"/>
  <c r="T31" i="2"/>
  <c r="U20" i="2"/>
  <c r="S35" i="2"/>
  <c r="S34" i="2"/>
  <c r="S12" i="2"/>
  <c r="T12" i="2" s="1"/>
  <c r="S13" i="2"/>
  <c r="S14" i="2"/>
  <c r="S37" i="2"/>
  <c r="T37" i="2" s="1"/>
  <c r="S36" i="2"/>
  <c r="T20" i="2"/>
  <c r="U21" i="2" s="1"/>
  <c r="V21" i="2" s="1"/>
  <c r="T16" i="2"/>
  <c r="T15" i="2"/>
  <c r="T38" i="2" l="1"/>
  <c r="U31" i="2"/>
  <c r="U30" i="2"/>
  <c r="V30" i="2" s="1"/>
  <c r="U14" i="2"/>
  <c r="U17" i="2"/>
  <c r="V17" i="2" s="1"/>
  <c r="U16" i="2"/>
  <c r="T33" i="2"/>
  <c r="T34" i="2"/>
  <c r="U19" i="2"/>
  <c r="V19" i="2" s="1"/>
  <c r="T36" i="2"/>
  <c r="U36" i="2" s="1"/>
  <c r="T35" i="2"/>
  <c r="T13" i="2"/>
  <c r="T14" i="2"/>
  <c r="U15" i="2" s="1"/>
  <c r="U38" i="2" l="1"/>
  <c r="U39" i="2"/>
  <c r="V39" i="2" s="1"/>
  <c r="U37" i="2"/>
  <c r="V37" i="2" s="1"/>
  <c r="U13" i="2"/>
  <c r="V14" i="2" s="1"/>
  <c r="U12" i="2"/>
  <c r="V12" i="2" s="1"/>
  <c r="V13" i="2"/>
  <c r="V18" i="2"/>
  <c r="W18" i="2" s="1"/>
  <c r="U34" i="2"/>
  <c r="U35" i="2"/>
  <c r="V35" i="2" s="1"/>
  <c r="U33" i="2"/>
  <c r="U32" i="2"/>
  <c r="V20" i="2"/>
  <c r="V16" i="2"/>
  <c r="W17" i="2" s="1"/>
  <c r="V15" i="2"/>
  <c r="V38" i="2" l="1"/>
  <c r="W38" i="2" s="1"/>
  <c r="V36" i="2"/>
  <c r="W36" i="2" s="1"/>
  <c r="X18" i="2"/>
  <c r="X17" i="2"/>
  <c r="V34" i="2"/>
  <c r="W34" i="2" s="1"/>
  <c r="V33" i="2"/>
  <c r="W15" i="2"/>
  <c r="W14" i="2"/>
  <c r="W16" i="2"/>
  <c r="W20" i="2"/>
  <c r="W21" i="2"/>
  <c r="X21" i="2" s="1"/>
  <c r="W19" i="2"/>
  <c r="W13" i="2"/>
  <c r="W12" i="2"/>
  <c r="X12" i="2" s="1"/>
  <c r="V32" i="2"/>
  <c r="V31" i="2"/>
  <c r="W39" i="2" l="1"/>
  <c r="X39" i="2" s="1"/>
  <c r="W37" i="2"/>
  <c r="W35" i="2"/>
  <c r="X35" i="2" s="1"/>
  <c r="X20" i="2"/>
  <c r="Y20" i="2" s="1"/>
  <c r="X19" i="2"/>
  <c r="W33" i="2"/>
  <c r="X33" i="2" s="1"/>
  <c r="W32" i="2"/>
  <c r="W30" i="2"/>
  <c r="X30" i="2" s="1"/>
  <c r="W31" i="2"/>
  <c r="X15" i="2"/>
  <c r="X16" i="2"/>
  <c r="Y17" i="2"/>
  <c r="Y16" i="2"/>
  <c r="X13" i="2"/>
  <c r="X14" i="2"/>
  <c r="Y21" i="2"/>
  <c r="Z21" i="2" s="1"/>
  <c r="X36" i="2" l="1"/>
  <c r="X37" i="2"/>
  <c r="Y37" i="2" s="1"/>
  <c r="X38" i="2"/>
  <c r="Y38" i="2" s="1"/>
  <c r="Z38" i="2" s="1"/>
  <c r="X34" i="2"/>
  <c r="Y34" i="2" s="1"/>
  <c r="Y18" i="2"/>
  <c r="Y19" i="2"/>
  <c r="Z19" i="2" s="1"/>
  <c r="X32" i="2"/>
  <c r="Y32" i="2" s="1"/>
  <c r="X31" i="2"/>
  <c r="Y15" i="2"/>
  <c r="Z16" i="2" s="1"/>
  <c r="Y14" i="2"/>
  <c r="Y13" i="2"/>
  <c r="Y12" i="2"/>
  <c r="Z12" i="2" s="1"/>
  <c r="Y39" i="2" l="1"/>
  <c r="Z39" i="2" s="1"/>
  <c r="Z37" i="2"/>
  <c r="Y36" i="2"/>
  <c r="Y35" i="2"/>
  <c r="Y33" i="2"/>
  <c r="Z33" i="2" s="1"/>
  <c r="Z17" i="2"/>
  <c r="Z18" i="2"/>
  <c r="Z13" i="2"/>
  <c r="Z14" i="2"/>
  <c r="Z15" i="2"/>
  <c r="AA12" i="2"/>
  <c r="AA13" i="2" a="1"/>
  <c r="AA13" i="2" s="1"/>
  <c r="Z20" i="2"/>
  <c r="Y31" i="2"/>
  <c r="Z31" i="2" s="1"/>
  <c r="Y30" i="2"/>
  <c r="Z30" i="2" s="1"/>
  <c r="Z34" i="2" l="1"/>
  <c r="Z35" i="2"/>
  <c r="Z36" i="2"/>
  <c r="Z32" i="2"/>
  <c r="B29" i="2"/>
  <c r="A18" i="9" s="1"/>
  <c r="F18" i="9" s="1"/>
  <c r="H18" i="9" s="1"/>
  <c r="B41" i="2"/>
  <c r="B28" i="2"/>
  <c r="B40" i="2"/>
  <c r="AA14" i="2" a="1"/>
  <c r="AA14" i="2" s="1"/>
  <c r="A28" i="9" l="1"/>
  <c r="H28" i="9" s="1"/>
  <c r="A40" i="9"/>
  <c r="G7" i="9"/>
  <c r="H7" i="9" s="1"/>
  <c r="A17" i="9"/>
  <c r="F17" i="9" s="1"/>
  <c r="H17" i="9" s="1"/>
  <c r="B30" i="2"/>
  <c r="A19" i="9" s="1"/>
  <c r="F19" i="9" s="1"/>
  <c r="H19" i="9" s="1"/>
  <c r="B42" i="2"/>
  <c r="A41" i="9"/>
  <c r="A29" i="9"/>
  <c r="H29" i="9" s="1"/>
  <c r="AA15" i="2" a="1"/>
  <c r="AA15" i="2" s="1"/>
  <c r="C18" i="9"/>
  <c r="D18" i="9"/>
  <c r="F40" i="9" l="1"/>
  <c r="K40" i="9"/>
  <c r="G40" i="9" s="1"/>
  <c r="D29" i="9"/>
  <c r="C29" i="9"/>
  <c r="A42" i="9"/>
  <c r="A30" i="9"/>
  <c r="H30" i="9" s="1"/>
  <c r="K41" i="9"/>
  <c r="G41" i="9" s="1"/>
  <c r="F41" i="9"/>
  <c r="C19" i="9"/>
  <c r="D19" i="9"/>
  <c r="AA16" i="2" a="1"/>
  <c r="AA16" i="2" s="1"/>
  <c r="C17" i="9"/>
  <c r="D17" i="9"/>
  <c r="C7" i="9"/>
  <c r="D7" i="9"/>
  <c r="B43" i="2"/>
  <c r="B31" i="2"/>
  <c r="A20" i="9" s="1"/>
  <c r="F20" i="9" s="1"/>
  <c r="H20" i="9" s="1"/>
  <c r="C28" i="9"/>
  <c r="D28" i="9"/>
  <c r="C30" i="9" l="1"/>
  <c r="D30" i="9"/>
  <c r="B32" i="2"/>
  <c r="A21" i="9" s="1"/>
  <c r="F21" i="9" s="1"/>
  <c r="H21" i="9" s="1"/>
  <c r="B44" i="2"/>
  <c r="F42" i="9"/>
  <c r="K42" i="9"/>
  <c r="G42" i="9" s="1"/>
  <c r="C20" i="9"/>
  <c r="D20" i="9"/>
  <c r="A43" i="9"/>
  <c r="A31" i="9"/>
  <c r="H31" i="9" s="1"/>
  <c r="AA17" i="2" a="1"/>
  <c r="AA17" i="2" s="1"/>
  <c r="AA18" i="2" s="1" a="1"/>
  <c r="AA18" i="2" s="1"/>
  <c r="H41" i="9"/>
  <c r="H40" i="9"/>
  <c r="B34" i="2" l="1"/>
  <c r="A23" i="9" s="1"/>
  <c r="F23" i="9" s="1"/>
  <c r="H23" i="9" s="1"/>
  <c r="B46" i="2"/>
  <c r="AA19" i="2" a="1"/>
  <c r="AA19" i="2" s="1"/>
  <c r="C40" i="9"/>
  <c r="D40" i="9"/>
  <c r="H42" i="9"/>
  <c r="A44" i="9"/>
  <c r="A32" i="9"/>
  <c r="H32" i="9" s="1"/>
  <c r="D21" i="9"/>
  <c r="C21" i="9"/>
  <c r="C41" i="9"/>
  <c r="D41" i="9"/>
  <c r="B33" i="2"/>
  <c r="A22" i="9" s="1"/>
  <c r="F22" i="9" s="1"/>
  <c r="H22" i="9" s="1"/>
  <c r="B45" i="2"/>
  <c r="C31" i="9"/>
  <c r="D31" i="9"/>
  <c r="F43" i="9"/>
  <c r="K43" i="9"/>
  <c r="G43" i="9" s="1"/>
  <c r="H43" i="9" l="1"/>
  <c r="C32" i="9"/>
  <c r="D32" i="9"/>
  <c r="A45" i="9"/>
  <c r="A33" i="9"/>
  <c r="H33" i="9" s="1"/>
  <c r="F44" i="9"/>
  <c r="K44" i="9"/>
  <c r="G44" i="9" s="1"/>
  <c r="C42" i="9"/>
  <c r="D42" i="9"/>
  <c r="C22" i="9"/>
  <c r="D22" i="9"/>
  <c r="B47" i="2"/>
  <c r="B35" i="2"/>
  <c r="A24" i="9" s="1"/>
  <c r="F24" i="9" s="1"/>
  <c r="H24" i="9" s="1"/>
  <c r="AA20" i="2" a="1"/>
  <c r="AA20" i="2" s="1"/>
  <c r="A46" i="9"/>
  <c r="A34" i="9"/>
  <c r="H34" i="9" s="1"/>
  <c r="D23" i="9"/>
  <c r="C23" i="9"/>
  <c r="B36" i="2" l="1"/>
  <c r="A25" i="9" s="1"/>
  <c r="F25" i="9" s="1"/>
  <c r="H25" i="9" s="1"/>
  <c r="B48" i="2"/>
  <c r="AA21" i="2" a="1"/>
  <c r="AA21" i="2" s="1"/>
  <c r="H44" i="9"/>
  <c r="D24" i="9"/>
  <c r="C24" i="9"/>
  <c r="D33" i="9"/>
  <c r="C33" i="9"/>
  <c r="C34" i="9"/>
  <c r="D34" i="9"/>
  <c r="F46" i="9"/>
  <c r="K46" i="9"/>
  <c r="G46" i="9" s="1"/>
  <c r="A47" i="9"/>
  <c r="A35" i="9"/>
  <c r="H35" i="9" s="1"/>
  <c r="K45" i="9"/>
  <c r="G45" i="9" s="1"/>
  <c r="F45" i="9"/>
  <c r="C43" i="9"/>
  <c r="D43" i="9"/>
  <c r="D35" i="9" l="1"/>
  <c r="C35" i="9"/>
  <c r="F47" i="9"/>
  <c r="K47" i="9"/>
  <c r="G47" i="9" s="1"/>
  <c r="H46" i="9"/>
  <c r="C44" i="9"/>
  <c r="D44" i="9"/>
  <c r="B37" i="2"/>
  <c r="A26" i="9" s="1"/>
  <c r="F26" i="9" s="1"/>
  <c r="H26" i="9" s="1"/>
  <c r="B49" i="2"/>
  <c r="A48" i="9"/>
  <c r="A36" i="9"/>
  <c r="H36" i="9" s="1"/>
  <c r="H45" i="9"/>
  <c r="C25" i="9"/>
  <c r="D25" i="9"/>
  <c r="C46" i="9" l="1"/>
  <c r="D46" i="9"/>
  <c r="A49" i="9"/>
  <c r="A37" i="9"/>
  <c r="H37" i="9" s="1"/>
  <c r="H47" i="9"/>
  <c r="D26" i="9"/>
  <c r="C26" i="9"/>
  <c r="C45" i="9"/>
  <c r="D45" i="9"/>
  <c r="D36" i="9"/>
  <c r="C36" i="9"/>
  <c r="F48" i="9"/>
  <c r="K48" i="9"/>
  <c r="G48" i="9" s="1"/>
  <c r="H48" i="9" l="1"/>
  <c r="C47" i="9"/>
  <c r="D47" i="9"/>
  <c r="D37" i="9"/>
  <c r="C37" i="9"/>
  <c r="K49" i="9"/>
  <c r="G49" i="9" s="1"/>
  <c r="F49" i="9"/>
  <c r="H49" i="9" l="1"/>
  <c r="C48" i="9"/>
  <c r="D48" i="9"/>
  <c r="C49" i="9" l="1"/>
  <c r="D49" i="9"/>
  <c r="H50" i="9"/>
  <c r="D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<sst xmlns="http://schemas.openxmlformats.org/spreadsheetml/2006/main" count="15391" uniqueCount="12998">
  <si>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</si>
  <si>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</si>
  <si>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</si>
  <si>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</si>
  <si>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</si>
  <si>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</si>
  <si>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</si>
  <si>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</si>
  <si>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</si>
  <si>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</si>
  <si>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</si>
  <si>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</si>
  <si>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</si>
  <si>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</si>
  <si>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</si>
  <si>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</si>
  <si>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</si>
  <si>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</si>
  <si>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</si>
  <si>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</si>
  <si>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</si>
  <si>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</si>
  <si>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</si>
  <si>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</si>
  <si>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</si>
  <si>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</si>
  <si>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</si>
  <si>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</si>
  <si>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</si>
  <si>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</si>
  <si>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</si>
  <si>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</si>
  <si>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</si>
  <si>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</si>
  <si>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</si>
  <si>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</si>
  <si>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</si>
  <si>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</si>
  <si>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</si>
  <si>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</si>
  <si>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</si>
  <si>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</si>
  <si>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</si>
  <si>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</si>
  <si>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</si>
  <si>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</si>
  <si>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</si>
  <si>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</si>
  <si>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</si>
  <si>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</si>
  <si>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</si>
  <si>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</si>
  <si>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</si>
  <si>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</si>
  <si>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</si>
  <si>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</si>
  <si>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</si>
  <si>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</si>
  <si>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</si>
  <si>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</si>
  <si>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</si>
  <si>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</si>
  <si>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</si>
  <si>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</si>
  <si>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</si>
  <si>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</si>
  <si>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</si>
  <si>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</si>
  <si>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</si>
  <si>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</si>
  <si>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</si>
  <si>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</si>
  <si>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</si>
  <si>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</si>
  <si>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</si>
  <si>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</si>
  <si>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</si>
  <si>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</si>
  <si>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</si>
  <si>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</si>
  <si>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</si>
  <si>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</si>
  <si>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</si>
  <si>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</si>
  <si>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</si>
  <si>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</si>
  <si>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</si>
  <si>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</si>
  <si>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</si>
  <si>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</si>
  <si>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</si>
  <si>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</si>
  <si>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</si>
  <si>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</si>
  <si>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</si>
  <si>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</si>
  <si>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</si>
  <si>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</si>
  <si>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</si>
  <si>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</si>
  <si>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</si>
  <si>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</si>
  <si>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</si>
  <si>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</si>
  <si>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</si>
  <si>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</si>
  <si>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</si>
  <si>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</si>
  <si>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</si>
  <si>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</si>
  <si>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</si>
  <si>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</si>
  <si>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</si>
  <si>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</si>
  <si>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</si>
  <si>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</si>
  <si>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</si>
  <si>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</si>
  <si>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</si>
  <si>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</si>
  <si>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</si>
  <si>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</si>
  <si>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</si>
  <si>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</si>
  <si>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</si>
  <si>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</si>
  <si>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</si>
  <si>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</si>
  <si>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</si>
  <si>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</si>
  <si>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</si>
  <si>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</si>
  <si>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</si>
  <si>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</si>
  <si>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</si>
  <si>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</si>
  <si>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</si>
  <si>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</si>
  <si>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</si>
  <si>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</si>
  <si>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</si>
  <si>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</si>
  <si>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</si>
  <si>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</si>
  <si>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</si>
  <si>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</si>
  <si>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</si>
  <si>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</si>
  <si>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</si>
  <si>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</si>
  <si>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</si>
  <si>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</si>
  <si>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</si>
  <si>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</si>
  <si>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</si>
  <si>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</si>
  <si>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</si>
  <si>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</si>
  <si>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</si>
  <si>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</si>
  <si>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</si>
  <si>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</si>
  <si>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</si>
  <si>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</si>
  <si>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</si>
  <si>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</si>
  <si>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</si>
  <si>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</si>
  <si>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</si>
  <si>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</si>
  <si>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</si>
  <si>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</si>
  <si>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</si>
  <si>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</si>
  <si>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</si>
  <si>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</si>
  <si>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</si>
  <si>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</si>
  <si>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</si>
  <si>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</si>
  <si>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</si>
  <si>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</si>
  <si>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</si>
  <si>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</si>
  <si>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</si>
  <si>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</si>
  <si>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</si>
  <si>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</si>
  <si>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</si>
  <si>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</si>
  <si>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</si>
  <si>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</si>
  <si>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</si>
  <si>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</si>
  <si>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</si>
  <si>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</si>
  <si>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</si>
  <si>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</si>
  <si>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</si>
  <si>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</si>
  <si>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</si>
  <si>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</si>
  <si>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</si>
  <si>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</si>
  <si>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</si>
  <si>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</si>
  <si>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</si>
  <si>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</si>
  <si>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</si>
  <si>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</si>
  <si>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</si>
  <si>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</si>
  <si>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</si>
  <si>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</si>
  <si>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</si>
  <si>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</si>
  <si>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</si>
  <si>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</si>
  <si>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</si>
  <si>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</si>
  <si>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</si>
  <si>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</si>
  <si>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</si>
  <si>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</si>
  <si>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</si>
  <si>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</si>
  <si>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</si>
  <si>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</si>
  <si>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</si>
  <si>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</si>
  <si>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</si>
  <si>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</si>
  <si>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</si>
  <si>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</si>
  <si>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</si>
  <si>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</si>
  <si>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</si>
  <si>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</si>
  <si>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</si>
  <si>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</si>
  <si>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</si>
  <si>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</si>
  <si>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</si>
  <si>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</si>
  <si>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</si>
  <si>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</si>
  <si>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</si>
  <si>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</si>
  <si>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</si>
  <si>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</si>
  <si>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</si>
  <si>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</si>
  <si>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</si>
  <si>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</si>
  <si>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</si>
  <si>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</si>
  <si>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</si>
  <si>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</si>
  <si>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</si>
  <si>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</si>
  <si>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</si>
  <si>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</si>
  <si>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</si>
  <si>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</si>
  <si>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</si>
  <si>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</si>
  <si>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</si>
  <si>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</si>
  <si>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</si>
  <si>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</si>
  <si>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</si>
  <si>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</si>
  <si>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</si>
  <si>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</si>
  <si>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</si>
  <si>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</si>
  <si>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</si>
  <si>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</si>
  <si>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</si>
  <si>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</si>
  <si>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</si>
  <si>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</si>
  <si>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</si>
  <si>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</si>
  <si>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</si>
  <si>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</si>
  <si>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</si>
  <si>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</si>
  <si>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</si>
  <si>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</si>
  <si>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</si>
  <si>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</si>
  <si>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</si>
  <si>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</si>
  <si>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</si>
  <si>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</si>
  <si>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</si>
  <si>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</si>
  <si>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</si>
  <si>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</si>
  <si>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</si>
  <si>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</si>
  <si>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</si>
  <si>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</si>
  <si>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</si>
  <si>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</si>
  <si>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</si>
  <si>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</si>
  <si>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</si>
  <si>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</si>
  <si>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</si>
  <si>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</si>
  <si>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</si>
  <si>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</si>
  <si>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</si>
  <si>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</si>
  <si>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</si>
  <si>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</si>
  <si>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</si>
  <si>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</si>
  <si>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</si>
  <si>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</si>
  <si>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</si>
  <si>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</si>
  <si>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</si>
  <si>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</si>
  <si>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</si>
  <si>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</si>
  <si>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</si>
  <si>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</si>
  <si>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</si>
  <si>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</si>
  <si>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</si>
  <si>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</si>
  <si>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</si>
  <si>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</si>
  <si>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</si>
  <si>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</si>
  <si>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</si>
  <si>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</si>
  <si>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</si>
  <si>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</si>
  <si>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</si>
  <si>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</si>
  <si>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</si>
  <si>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</si>
  <si>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</si>
  <si>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</si>
  <si>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</si>
  <si>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</si>
  <si>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</si>
  <si>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</si>
  <si>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</si>
  <si>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</si>
  <si>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</si>
  <si>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</si>
  <si>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</si>
  <si>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</si>
  <si>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</si>
  <si>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</si>
  <si>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</si>
  <si>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</si>
  <si>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</si>
  <si>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</si>
  <si>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</si>
  <si>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</si>
  <si>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</si>
  <si>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</si>
  <si>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</si>
  <si>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</si>
  <si>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</si>
  <si>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</si>
  <si>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</si>
  <si>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</si>
  <si>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</si>
  <si>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</si>
  <si>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</si>
  <si>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</si>
  <si>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</si>
  <si>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</si>
  <si>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</si>
  <si>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</si>
  <si>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</si>
  <si>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</si>
  <si>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</si>
  <si>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</si>
  <si>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</si>
  <si>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</si>
  <si>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</si>
  <si>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</si>
  <si>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</si>
  <si>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</si>
  <si>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</si>
  <si>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</si>
  <si>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</si>
  <si>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</si>
  <si>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</si>
  <si>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</si>
  <si>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</si>
  <si>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</si>
  <si>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</si>
  <si>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</si>
  <si>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</si>
  <si>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</si>
  <si>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</si>
  <si>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</si>
  <si>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</si>
  <si>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</si>
  <si>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</si>
  <si>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</si>
  <si>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</si>
  <si>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</si>
  <si>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</si>
  <si>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</si>
  <si>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</si>
  <si>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</si>
  <si>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</si>
  <si>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</si>
  <si>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</si>
  <si>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</si>
  <si>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</si>
  <si>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</si>
  <si>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</si>
  <si>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</si>
  <si>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</si>
  <si>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</si>
  <si>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</si>
  <si>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</si>
  <si>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</si>
  <si>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</si>
  <si>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</si>
  <si>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</si>
  <si>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</si>
  <si>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</si>
  <si>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</si>
  <si>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</si>
  <si>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</si>
  <si>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</si>
  <si>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</si>
  <si>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</si>
  <si>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</si>
  <si>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</si>
  <si>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</si>
  <si>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</si>
  <si>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</si>
  <si>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</si>
  <si>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</si>
  <si>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</si>
  <si>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</si>
  <si>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</si>
  <si>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</si>
  <si>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</si>
  <si>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</si>
  <si>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</si>
  <si>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</si>
  <si>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</si>
  <si>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</si>
  <si>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</si>
  <si>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</si>
  <si>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</si>
  <si>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</si>
  <si>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</si>
  <si>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</si>
  <si>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</si>
  <si>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</si>
  <si>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</si>
  <si>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</si>
  <si>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</si>
  <si>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</si>
  <si>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</si>
  <si>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</si>
  <si>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</si>
  <si>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</si>
  <si>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</si>
  <si>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</si>
  <si>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</si>
  <si>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</si>
  <si>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</si>
  <si>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</si>
  <si>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</si>
  <si>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</si>
  <si>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</si>
  <si>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</si>
  <si>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</si>
  <si>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</si>
  <si>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</si>
  <si>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</si>
  <si>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</si>
  <si>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</si>
  <si>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</si>
  <si>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</si>
  <si>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</si>
  <si>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</si>
  <si>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</si>
  <si>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</si>
  <si>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</si>
  <si>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</si>
  <si>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</si>
  <si>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</si>
  <si>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</si>
  <si>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</si>
  <si>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</si>
  <si>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</si>
  <si>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</si>
  <si>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</si>
  <si>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</si>
  <si>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</si>
  <si>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</si>
  <si>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</si>
  <si>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</si>
  <si>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</si>
  <si>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</si>
  <si>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</si>
  <si>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</si>
  <si>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</si>
  <si>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</si>
  <si>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</si>
  <si>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</si>
  <si>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</si>
  <si>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</si>
  <si>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</si>
  <si>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</si>
  <si>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</si>
  <si>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</si>
  <si>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</si>
  <si>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</si>
  <si>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</si>
  <si>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</si>
  <si>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</si>
  <si>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</si>
  <si>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</si>
  <si>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</si>
  <si>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</si>
  <si>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</si>
  <si>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</si>
  <si>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</si>
  <si>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</si>
  <si>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</si>
  <si>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</si>
  <si>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</si>
  <si>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</si>
  <si>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</si>
  <si>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</si>
  <si>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</si>
  <si>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</si>
  <si>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</si>
  <si>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</si>
  <si>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</si>
  <si>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</si>
  <si>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</si>
  <si>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</si>
  <si>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</si>
  <si>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</si>
  <si>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</si>
  <si>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</si>
  <si>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</si>
  <si>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</si>
  <si>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</si>
  <si>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</si>
  <si>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</si>
  <si>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</si>
  <si>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</si>
  <si>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</si>
  <si>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</si>
  <si>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</si>
  <si>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</si>
  <si>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</si>
  <si>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</si>
  <si>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</si>
  <si>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</si>
  <si>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</si>
  <si>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</si>
  <si>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</si>
  <si>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</si>
  <si>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</si>
  <si>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</si>
  <si>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</si>
  <si>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</si>
  <si>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</si>
  <si>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</si>
  <si>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</si>
  <si>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</si>
  <si>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</si>
  <si>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</si>
  <si>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</si>
  <si>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</si>
  <si>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</si>
  <si>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</si>
  <si>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</si>
  <si>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</si>
  <si>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</si>
  <si>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</si>
  <si>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</si>
  <si>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</si>
  <si>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</si>
  <si>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</si>
  <si>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</si>
  <si>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</si>
  <si>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</si>
  <si>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</si>
  <si>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</si>
  <si>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</si>
  <si>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</si>
  <si>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</si>
  <si>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</si>
  <si>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</si>
  <si>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</si>
  <si>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</si>
  <si>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</si>
  <si>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</si>
  <si>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</si>
  <si>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</si>
  <si>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</si>
  <si>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</si>
  <si>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</si>
  <si>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</si>
  <si>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</si>
  <si>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</si>
  <si>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</si>
  <si>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</si>
  <si>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</si>
  <si>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</si>
  <si>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</si>
  <si>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</si>
  <si>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</si>
  <si>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</si>
  <si>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</si>
  <si>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</si>
  <si>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</si>
  <si>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</si>
  <si>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</si>
  <si>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</si>
  <si>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</si>
  <si>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</si>
  <si>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</si>
  <si>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</si>
  <si>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</si>
  <si>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</si>
  <si>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</si>
  <si>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</si>
  <si>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</si>
  <si>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</si>
  <si>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</si>
  <si>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</si>
  <si>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</si>
  <si>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</si>
  <si>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</si>
  <si>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</si>
  <si>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</si>
  <si>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</si>
  <si>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</si>
  <si>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</si>
  <si>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</si>
  <si>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</si>
  <si>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</si>
  <si>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</si>
  <si>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</si>
  <si>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</si>
  <si>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</si>
  <si>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</si>
  <si>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</si>
  <si>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</si>
  <si>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</si>
  <si>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</si>
  <si>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</si>
  <si>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</si>
  <si>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</si>
  <si>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</si>
  <si>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</si>
  <si>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</si>
  <si>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</si>
  <si>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</si>
  <si>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</si>
  <si>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</si>
  <si>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</si>
  <si>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</si>
  <si>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</si>
  <si>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</si>
  <si>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</si>
  <si>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</si>
  <si>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</si>
  <si>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</si>
  <si>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</si>
  <si>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</si>
  <si>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</si>
  <si>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</si>
  <si>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</si>
  <si>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</si>
  <si>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</si>
  <si>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</si>
  <si>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</si>
  <si>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</si>
  <si>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</si>
  <si>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</si>
  <si>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</si>
  <si>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</si>
  <si>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</si>
  <si>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</si>
  <si>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</si>
  <si>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</si>
  <si>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</si>
  <si>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</si>
  <si>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</si>
  <si>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</si>
  <si>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</si>
  <si>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</si>
  <si>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</si>
  <si>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</si>
  <si>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</si>
  <si>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</si>
  <si>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</si>
  <si>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</si>
  <si>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</si>
  <si>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</si>
  <si>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</si>
  <si>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</si>
  <si>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</si>
  <si>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</si>
  <si>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</si>
  <si>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</si>
  <si>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</si>
  <si>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</si>
  <si>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</si>
  <si>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</si>
  <si>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</si>
  <si>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</si>
  <si>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</si>
  <si>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</si>
  <si>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</si>
  <si>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</si>
  <si>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</si>
  <si>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</si>
  <si>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</si>
  <si>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</si>
  <si>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</si>
  <si>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</si>
  <si>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</si>
  <si>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</si>
  <si>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</si>
  <si>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</si>
  <si>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</si>
  <si>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</si>
  <si>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</si>
  <si>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</si>
  <si>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</si>
  <si>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</si>
  <si>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</si>
  <si>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</si>
  <si>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</si>
  <si>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</si>
  <si>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</si>
  <si>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</si>
  <si>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</si>
  <si>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</si>
  <si>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</si>
  <si>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</si>
  <si>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</si>
  <si>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</si>
  <si>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</si>
  <si>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</si>
  <si>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</si>
  <si>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</si>
  <si>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</si>
  <si>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</si>
  <si>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</si>
  <si>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</si>
  <si>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</si>
  <si>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</si>
  <si>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</si>
  <si>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</si>
  <si>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</si>
  <si>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</si>
  <si>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</si>
  <si>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</si>
  <si>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</si>
  <si>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</si>
  <si>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</si>
  <si>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</si>
  <si>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</si>
  <si>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</si>
  <si>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</si>
  <si>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</si>
  <si>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</si>
  <si>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</si>
  <si>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</si>
  <si>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</si>
  <si>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</si>
  <si>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</si>
  <si>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</si>
  <si>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</si>
  <si>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</si>
  <si>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</si>
  <si>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</si>
  <si>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</si>
  <si>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</si>
  <si>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</si>
  <si>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</si>
  <si>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</si>
  <si>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</si>
  <si>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</si>
  <si>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</si>
  <si>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</si>
  <si>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</si>
  <si>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</si>
  <si>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</si>
  <si>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</si>
  <si>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</si>
  <si>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</si>
  <si>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</si>
  <si>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</si>
  <si>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</si>
  <si>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</si>
  <si>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</si>
  <si>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</si>
  <si>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</si>
  <si>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</si>
  <si>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</si>
  <si>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</si>
  <si>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</si>
  <si>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</si>
  <si>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</si>
  <si>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</si>
  <si>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</si>
  <si>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</si>
  <si>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</si>
  <si>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</si>
  <si>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</si>
  <si>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</si>
  <si>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</si>
  <si>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</si>
  <si>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</si>
  <si>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</si>
  <si>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</si>
  <si>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</si>
  <si>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</si>
  <si>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</si>
  <si>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</si>
  <si>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</si>
  <si>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</si>
  <si>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</si>
  <si>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</si>
  <si>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</si>
  <si>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</si>
  <si>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</si>
  <si>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</si>
  <si>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</si>
  <si>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</si>
  <si>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</si>
  <si>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</si>
  <si>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</si>
  <si>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</si>
  <si>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</si>
  <si>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</si>
  <si>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</si>
  <si>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</si>
  <si>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</si>
  <si>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</si>
  <si>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</si>
  <si>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</si>
  <si>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</si>
  <si>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</si>
  <si>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</si>
  <si>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</si>
  <si>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</si>
  <si>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</si>
  <si>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</si>
  <si>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</si>
  <si>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</si>
  <si>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</si>
  <si>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</si>
  <si>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</si>
  <si>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</si>
  <si>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</si>
  <si>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</si>
  <si>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</si>
  <si>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</si>
  <si>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</si>
  <si>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</si>
  <si>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</si>
  <si>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</si>
  <si>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</si>
  <si>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</si>
  <si>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</si>
  <si>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</si>
  <si>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</si>
  <si>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</si>
  <si>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</si>
  <si>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</si>
  <si>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</si>
  <si>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</si>
  <si>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</si>
  <si>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</si>
  <si>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</si>
  <si>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</si>
  <si>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</si>
  <si>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</si>
  <si>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</si>
  <si>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</si>
  <si>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</si>
  <si>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</si>
  <si>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</si>
  <si>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</si>
  <si>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</si>
  <si>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</si>
  <si>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</si>
  <si>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</si>
  <si>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</si>
  <si>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</si>
  <si>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</si>
  <si>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</si>
  <si>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</si>
  <si>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</si>
  <si>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</si>
  <si>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</si>
  <si>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</si>
  <si>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</si>
  <si>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</si>
  <si>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</si>
  <si>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</si>
  <si>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</si>
  <si>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</si>
  <si>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</si>
  <si>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</si>
  <si>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</si>
  <si>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</si>
  <si>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</si>
  <si>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</si>
  <si>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</si>
  <si>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</si>
  <si>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</si>
  <si>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</si>
  <si>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</si>
  <si>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</si>
  <si>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</si>
  <si>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</si>
  <si>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</si>
  <si>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</si>
  <si>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</si>
  <si>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</si>
  <si>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</si>
  <si>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</si>
  <si>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</si>
  <si>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</si>
  <si>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</si>
  <si>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</si>
  <si>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</si>
  <si>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</si>
  <si>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</si>
  <si>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</si>
  <si>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</si>
  <si>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</si>
  <si>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</si>
  <si>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</si>
  <si>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</si>
  <si>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</si>
  <si>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</si>
  <si>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</si>
  <si>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</si>
  <si>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</si>
  <si>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</si>
  <si>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</si>
  <si>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</si>
  <si>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</si>
  <si>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</si>
  <si>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</si>
  <si>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</si>
  <si>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</si>
  <si>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</si>
  <si>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</si>
  <si>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</si>
  <si>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</si>
  <si>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</si>
  <si>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</si>
  <si>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</si>
  <si>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</si>
  <si>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</si>
  <si>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</si>
  <si>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</si>
  <si>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</si>
  <si>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</si>
  <si>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</si>
  <si>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</si>
  <si>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</si>
  <si>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</si>
  <si>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</si>
  <si>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</si>
  <si>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</si>
  <si>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</si>
  <si>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</si>
  <si>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</si>
  <si>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</si>
  <si>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</si>
  <si>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</si>
  <si>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</si>
  <si>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</si>
  <si>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</si>
  <si>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</si>
  <si>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</si>
  <si>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</si>
  <si>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</si>
  <si>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</si>
  <si>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</si>
  <si>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</si>
  <si>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</si>
  <si>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</si>
  <si>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</si>
  <si>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</si>
  <si>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</si>
  <si>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</si>
  <si>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</si>
  <si>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</si>
  <si>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</si>
  <si>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</si>
  <si>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</si>
  <si>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</si>
  <si>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</si>
  <si>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</si>
  <si>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</si>
  <si>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</si>
  <si>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</si>
  <si>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</si>
  <si>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</si>
  <si>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</si>
  <si>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</si>
  <si>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</si>
  <si>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</si>
  <si>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</si>
  <si>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</si>
  <si>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</si>
  <si>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</si>
  <si>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</si>
  <si>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</si>
  <si>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</si>
  <si>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</si>
  <si>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</si>
  <si>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</si>
  <si>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</si>
  <si>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</si>
  <si>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</si>
  <si>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</si>
  <si>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</si>
  <si>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</si>
  <si>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</si>
  <si>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</si>
  <si>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</si>
  <si>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</si>
  <si>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</si>
  <si>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</si>
  <si>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</si>
  <si>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</si>
  <si>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</si>
  <si>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</si>
  <si>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</si>
  <si>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</si>
  <si>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</si>
  <si>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</si>
  <si>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</si>
  <si>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</si>
  <si>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</si>
  <si>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</si>
  <si>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</si>
  <si>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</si>
  <si>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</si>
  <si>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</si>
  <si>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</si>
  <si>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</si>
  <si>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</si>
  <si>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</si>
  <si>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</si>
  <si>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</si>
  <si>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</si>
  <si>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</si>
  <si>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</si>
  <si>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</si>
  <si>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</si>
  <si>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</si>
  <si>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</si>
  <si>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</si>
  <si>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</si>
  <si>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</si>
  <si>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</si>
  <si>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</si>
  <si>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</si>
  <si>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</si>
  <si>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</si>
  <si>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</si>
  <si>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</si>
  <si>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</si>
  <si>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</si>
  <si>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</si>
  <si>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</si>
  <si>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</si>
  <si>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</si>
  <si>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</si>
  <si>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</si>
  <si>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</si>
  <si>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</si>
  <si>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</si>
  <si>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</si>
  <si>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</si>
  <si>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</si>
  <si>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</si>
  <si>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</si>
  <si>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</si>
  <si>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</si>
  <si>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</si>
  <si>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</si>
  <si>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</si>
  <si>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</si>
  <si>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</si>
  <si>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</si>
  <si>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</si>
  <si>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</si>
  <si>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</si>
  <si>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</si>
  <si>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</si>
  <si>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</si>
  <si>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</si>
  <si>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</si>
  <si>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</si>
  <si>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</si>
  <si>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</si>
  <si>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</si>
  <si>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</si>
  <si>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</si>
  <si>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</si>
  <si>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</si>
  <si>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</si>
  <si>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</si>
  <si>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</si>
  <si>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</si>
  <si>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</si>
  <si>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</si>
  <si>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</si>
  <si>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</si>
  <si>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</si>
  <si>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</si>
  <si>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</si>
  <si>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</si>
  <si>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</si>
  <si>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</si>
  <si>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</si>
  <si>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</si>
  <si>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</si>
  <si>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</si>
  <si>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</si>
  <si>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</si>
  <si>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</si>
  <si>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</si>
  <si>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</si>
  <si>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</si>
  <si>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</si>
  <si>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</si>
  <si>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</si>
  <si>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</si>
  <si>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</si>
  <si>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</si>
  <si>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</si>
  <si>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</si>
  <si>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</si>
  <si>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</si>
  <si>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</si>
  <si>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</si>
  <si>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</si>
  <si>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</si>
  <si>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</si>
  <si>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</si>
  <si>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</si>
  <si>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</si>
  <si>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</si>
  <si>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</si>
  <si>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</si>
  <si>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</si>
  <si>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</si>
  <si>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</si>
  <si>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</si>
  <si>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</si>
  <si>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</si>
  <si>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</si>
  <si>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</si>
  <si>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</si>
  <si>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</si>
  <si>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</si>
  <si>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</si>
  <si>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</si>
  <si>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</si>
  <si>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</si>
  <si>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</si>
  <si>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</si>
  <si>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</si>
  <si>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</si>
  <si>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</si>
  <si>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</si>
  <si>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</si>
  <si>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</si>
  <si>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</si>
  <si>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</si>
  <si>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</si>
  <si>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</si>
  <si>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</si>
  <si>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</si>
  <si>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</si>
  <si>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</si>
  <si>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</si>
  <si>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</si>
  <si>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</si>
  <si>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</si>
  <si>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</si>
  <si>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</si>
  <si>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</si>
  <si>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</si>
  <si>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</si>
  <si>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</si>
  <si>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</si>
  <si>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</si>
  <si>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</si>
  <si>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</si>
  <si>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</si>
  <si>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</si>
  <si>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</si>
  <si>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</si>
  <si>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</si>
  <si>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</si>
  <si>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</si>
  <si>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</si>
  <si>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</si>
  <si>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</si>
  <si>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</si>
  <si>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</si>
  <si>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</si>
  <si>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</si>
  <si>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</si>
  <si>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</si>
  <si>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</si>
  <si>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</si>
  <si>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</si>
  <si>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</si>
  <si>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</si>
  <si>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</si>
  <si>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</si>
  <si>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</si>
  <si>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</si>
  <si>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</si>
  <si>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</si>
  <si>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</si>
  <si>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</si>
  <si>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</si>
  <si>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</si>
  <si>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</si>
  <si>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</si>
  <si>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</si>
  <si>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</si>
  <si>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</si>
  <si>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</si>
  <si>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</si>
  <si>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</si>
  <si>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</si>
  <si>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</si>
  <si>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</si>
  <si>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</si>
  <si>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</si>
  <si>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</si>
  <si>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</si>
  <si>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</si>
  <si>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</si>
  <si>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</si>
  <si>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</si>
  <si>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</si>
  <si>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</si>
  <si>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</si>
  <si>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</si>
  <si>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</si>
  <si>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</si>
  <si>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</si>
  <si>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</si>
  <si>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</si>
  <si>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</si>
  <si>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</si>
  <si>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</si>
  <si>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</si>
  <si>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</si>
  <si>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</si>
  <si>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</si>
  <si>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</si>
  <si>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</si>
  <si>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</si>
  <si>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</si>
  <si>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</si>
  <si>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</si>
  <si>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</si>
  <si>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</si>
  <si>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</si>
  <si>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</si>
  <si>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</si>
  <si>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</si>
  <si>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</si>
  <si>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</si>
  <si>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</si>
  <si>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</si>
  <si>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</si>
  <si>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</si>
  <si>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</si>
  <si>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</si>
  <si>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</si>
  <si>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</si>
  <si>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</si>
  <si>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</si>
  <si>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</si>
  <si>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</si>
  <si>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</si>
  <si>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</si>
  <si>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</si>
  <si>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</si>
  <si>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</si>
  <si>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</si>
  <si>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</si>
  <si>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</si>
  <si>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</si>
  <si>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</si>
  <si>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</si>
  <si>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</si>
  <si>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</si>
  <si>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</si>
  <si>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</si>
  <si>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</si>
  <si>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</si>
  <si>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</si>
  <si>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</si>
  <si>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</si>
  <si>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</si>
  <si>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</si>
  <si>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</si>
  <si>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</si>
  <si>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</si>
  <si>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</si>
  <si>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</si>
  <si>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</si>
  <si>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</si>
  <si>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</si>
  <si>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</si>
  <si>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</si>
  <si>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</si>
  <si>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</si>
  <si>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</si>
  <si>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</si>
  <si>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</si>
  <si>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</si>
  <si>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</si>
  <si>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</si>
  <si>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</si>
  <si>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</si>
  <si>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</si>
  <si>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</si>
  <si>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</si>
  <si>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</si>
  <si>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</si>
  <si>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</si>
  <si>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</si>
  <si>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</si>
  <si>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</si>
  <si>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</si>
  <si>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</si>
  <si>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</si>
  <si>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</si>
  <si>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</si>
  <si>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</si>
  <si>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</si>
  <si>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</si>
  <si>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</si>
  <si>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</si>
  <si>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</si>
  <si>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</si>
  <si>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</si>
  <si>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</si>
  <si>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</si>
  <si>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</si>
  <si>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</si>
  <si>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</si>
  <si>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</si>
  <si>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</si>
  <si>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</si>
  <si>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</si>
  <si>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</si>
  <si>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</si>
  <si>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</si>
  <si>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</si>
  <si>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</si>
  <si>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</si>
  <si>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</si>
  <si>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</si>
  <si>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</si>
  <si>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</si>
  <si>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</si>
  <si>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</si>
  <si>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</si>
  <si>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</si>
  <si>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</si>
  <si>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</si>
  <si>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</si>
  <si>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</si>
  <si>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</si>
  <si>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</si>
  <si>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</si>
  <si>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</si>
  <si>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</si>
  <si>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</si>
  <si>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</si>
  <si>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</si>
  <si>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</si>
  <si>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</si>
  <si>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</si>
  <si>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</si>
  <si>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</si>
  <si>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</si>
  <si>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</si>
  <si>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</si>
  <si>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</si>
  <si>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</si>
  <si>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</si>
  <si>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</si>
  <si>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</si>
  <si>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</si>
  <si>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</si>
  <si>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</si>
  <si>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</si>
  <si>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</si>
  <si>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</si>
  <si>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</si>
  <si>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</si>
  <si>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</si>
  <si>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</si>
  <si>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</si>
  <si>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</si>
  <si>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</si>
  <si>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</si>
  <si>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</si>
  <si>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</si>
  <si>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</si>
  <si>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</si>
  <si>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</si>
  <si>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</si>
  <si>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</si>
  <si>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</si>
  <si>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</si>
  <si>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</si>
  <si>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</si>
  <si>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</si>
  <si>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</si>
  <si>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</si>
  <si>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</si>
  <si>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</si>
  <si>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</si>
  <si>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</si>
  <si>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</si>
  <si>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</si>
  <si>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</si>
  <si>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</si>
  <si>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</si>
  <si>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</si>
  <si>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</si>
  <si>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</si>
  <si>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</si>
  <si>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</si>
  <si>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</si>
  <si>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</si>
  <si>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</si>
  <si>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</si>
  <si>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</si>
  <si>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</si>
  <si>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</si>
  <si>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</si>
  <si>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</si>
  <si>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</si>
  <si>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</si>
  <si>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</si>
  <si>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</si>
  <si>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</si>
  <si>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</si>
  <si>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</si>
  <si>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</si>
  <si>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</si>
  <si>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</si>
  <si>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</si>
  <si>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</si>
  <si>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</si>
  <si>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</si>
  <si>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</si>
  <si>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</si>
  <si>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</si>
  <si>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</si>
  <si>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</si>
  <si>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</si>
  <si>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</si>
  <si>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</si>
  <si>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</si>
  <si>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</si>
  <si>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</si>
  <si>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</si>
  <si>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</si>
  <si>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</si>
  <si>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</si>
  <si>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</si>
  <si>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</si>
  <si>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</si>
  <si>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</si>
  <si>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</si>
  <si>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</si>
  <si>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</si>
  <si>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</si>
  <si>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</si>
  <si>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</si>
  <si>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</si>
  <si>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</si>
  <si>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</si>
  <si>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</si>
  <si>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</si>
  <si>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</si>
  <si>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</si>
  <si>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</si>
  <si>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</si>
  <si>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</si>
  <si>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</si>
  <si>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</si>
  <si>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</si>
  <si>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</si>
  <si>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</si>
  <si>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</si>
  <si>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</si>
  <si>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</si>
  <si>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</si>
  <si>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</si>
  <si>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</si>
  <si>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</si>
  <si>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</si>
  <si>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</si>
  <si>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</si>
  <si>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</si>
  <si>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</si>
  <si>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</si>
  <si>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</si>
  <si>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</si>
  <si>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</si>
  <si>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</si>
  <si>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</si>
  <si>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</si>
  <si>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</si>
  <si>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</si>
  <si>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</si>
  <si>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</si>
  <si>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</si>
  <si>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</si>
  <si>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</si>
  <si>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</si>
  <si>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</si>
  <si>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</si>
  <si>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</si>
  <si>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</si>
  <si>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</si>
  <si>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</si>
  <si>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</si>
  <si>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</si>
  <si>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</si>
  <si>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</si>
  <si>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</si>
  <si>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</si>
  <si>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</si>
  <si>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</si>
  <si>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</si>
  <si>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</si>
  <si>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</si>
  <si>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</si>
  <si>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</si>
  <si>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</si>
  <si>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</si>
  <si>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</si>
  <si>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</si>
  <si>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</si>
  <si>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</si>
  <si>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</si>
  <si>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</si>
  <si>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</si>
  <si>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</si>
  <si>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</si>
  <si>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</si>
  <si>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</si>
  <si>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</si>
  <si>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</si>
  <si>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</si>
  <si>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</si>
  <si>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</si>
  <si>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</si>
  <si>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</si>
  <si>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</si>
  <si>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</si>
  <si>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</si>
  <si>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</si>
  <si>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</si>
  <si>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</si>
  <si>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</si>
  <si>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</si>
  <si>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</si>
  <si>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</si>
  <si>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</si>
  <si>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</si>
  <si>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</si>
  <si>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</si>
  <si>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</si>
  <si>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</si>
  <si>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</si>
  <si>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</si>
  <si>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</si>
  <si>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</si>
  <si>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</si>
  <si>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</si>
  <si>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</si>
  <si>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</si>
  <si>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</si>
  <si>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</si>
  <si>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</si>
  <si>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</si>
  <si>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</si>
  <si>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</si>
  <si>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</si>
  <si>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</si>
  <si>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</si>
  <si>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</si>
  <si>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</si>
  <si>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</si>
  <si>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</si>
  <si>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</si>
  <si>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</si>
  <si>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</si>
  <si>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</si>
  <si>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</si>
  <si>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</si>
  <si>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</si>
  <si>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</si>
  <si>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</si>
  <si>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</si>
  <si>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</si>
  <si>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</si>
  <si>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</si>
  <si>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</si>
  <si>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</si>
  <si>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</si>
  <si>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</si>
  <si>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</si>
  <si>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</si>
  <si>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</si>
  <si>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</si>
  <si>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</si>
  <si>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</si>
  <si>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</si>
  <si>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</si>
  <si>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</si>
  <si>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</si>
  <si>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</si>
  <si>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</si>
  <si>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</si>
  <si>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</si>
  <si>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</si>
  <si>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</si>
  <si>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</si>
  <si>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</si>
  <si>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</si>
  <si>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</si>
  <si>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</si>
  <si>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</si>
  <si>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</si>
  <si>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</si>
  <si>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</si>
  <si>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</si>
  <si>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</si>
  <si>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</si>
  <si>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</si>
  <si>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</si>
  <si>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</si>
  <si>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</si>
  <si>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</si>
  <si>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</si>
  <si>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</si>
  <si>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</si>
  <si>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</si>
  <si>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</si>
  <si>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</si>
  <si>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</si>
  <si>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</si>
  <si>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</si>
  <si>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</si>
  <si>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</si>
  <si>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</si>
  <si>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</si>
  <si>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</si>
  <si>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</si>
  <si>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</si>
  <si>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</si>
  <si>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</si>
  <si>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</si>
  <si>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</si>
  <si>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</si>
  <si>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</si>
  <si>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</si>
  <si>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</si>
  <si>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</si>
  <si>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</si>
  <si>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</si>
  <si>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</si>
  <si>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</si>
  <si>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</si>
  <si>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</si>
  <si>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</si>
  <si>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</si>
  <si>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</si>
  <si>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</si>
  <si>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</si>
  <si>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</si>
  <si>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</si>
  <si>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</si>
  <si>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</si>
  <si>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</si>
  <si>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</si>
  <si>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</si>
  <si>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</si>
  <si>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</si>
  <si>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</si>
  <si>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</si>
  <si>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</si>
  <si>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</si>
  <si>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</si>
  <si>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</si>
  <si>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</si>
  <si>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</si>
  <si>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</si>
  <si>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</si>
  <si>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</si>
  <si>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</si>
  <si>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</si>
  <si>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</si>
  <si>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</si>
  <si>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</si>
  <si>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</si>
  <si>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</si>
  <si>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</si>
  <si>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</si>
  <si>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</si>
  <si>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</si>
  <si>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</si>
  <si>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</si>
  <si>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</si>
  <si>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</si>
  <si>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</si>
  <si>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</si>
  <si>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</si>
  <si>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</si>
  <si>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</si>
  <si>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</si>
  <si>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</si>
  <si>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</si>
  <si>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</si>
  <si>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</si>
  <si>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</si>
  <si>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</si>
  <si>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</si>
  <si>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</si>
  <si>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</si>
  <si>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</si>
  <si>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</si>
  <si>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</si>
  <si>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</si>
  <si>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</si>
  <si>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</si>
  <si>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</si>
  <si>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</si>
  <si>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</si>
  <si>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</si>
  <si>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</si>
  <si>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</si>
  <si>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</si>
  <si>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</si>
  <si>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</si>
  <si>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</si>
  <si>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</si>
  <si>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</si>
  <si>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</si>
  <si>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</si>
  <si>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</si>
  <si>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</si>
  <si>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</si>
  <si>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</si>
  <si>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</si>
  <si>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</si>
  <si>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</si>
  <si>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</si>
  <si>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</si>
  <si>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</si>
  <si>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</si>
  <si>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</si>
  <si>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</si>
  <si>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</si>
  <si>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</si>
  <si>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</si>
  <si>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</si>
  <si>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</si>
  <si>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</si>
  <si>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</si>
  <si>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</si>
  <si>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</si>
  <si>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</si>
  <si>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</si>
  <si>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</si>
  <si>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</si>
  <si>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</si>
  <si>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</si>
  <si>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</si>
  <si>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</si>
  <si>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</si>
  <si>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</si>
  <si>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</si>
  <si>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</si>
  <si>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</si>
  <si>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</si>
  <si>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</si>
  <si>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</si>
  <si>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</si>
  <si>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</si>
  <si>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</si>
  <si>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</si>
  <si>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</si>
  <si>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</si>
  <si>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</si>
  <si>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</si>
  <si>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</si>
  <si>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</si>
  <si>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</si>
  <si>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</si>
  <si>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</si>
  <si>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</si>
  <si>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</si>
  <si>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</si>
  <si>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</si>
  <si>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</si>
  <si>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</si>
  <si>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</si>
  <si>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</si>
  <si>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</si>
  <si>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</si>
  <si>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</si>
  <si>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</si>
  <si>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</si>
  <si>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</si>
  <si>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</si>
  <si>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</si>
  <si>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</si>
  <si>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</si>
  <si>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</si>
  <si>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</si>
  <si>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</si>
  <si>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</si>
  <si>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</si>
  <si>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</si>
  <si>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</si>
  <si>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</si>
  <si>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</si>
  <si>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</si>
  <si>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</si>
  <si>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</si>
  <si>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</si>
  <si>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</si>
  <si>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</si>
  <si>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</si>
  <si>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</si>
  <si>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</si>
  <si>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</si>
  <si>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</si>
  <si>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</si>
  <si>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</si>
  <si>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</si>
  <si>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</si>
  <si>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</si>
  <si>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</si>
  <si>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</si>
  <si>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</si>
  <si>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</si>
  <si>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</si>
  <si>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</si>
  <si>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</si>
  <si>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</si>
  <si>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</si>
  <si>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</si>
  <si>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</si>
  <si>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</si>
  <si>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</si>
  <si>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</si>
  <si>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</si>
  <si>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</si>
  <si>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</si>
  <si>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</si>
  <si>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</si>
  <si>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</si>
  <si>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</si>
  <si>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</si>
  <si>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</si>
  <si>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</si>
  <si>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</si>
  <si>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</si>
  <si>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</si>
  <si>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</si>
  <si>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</si>
  <si>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</si>
  <si>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</si>
  <si>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</si>
  <si>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</si>
  <si>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</si>
  <si>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</si>
  <si>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</si>
  <si>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</si>
  <si>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</si>
  <si>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</si>
  <si>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</si>
  <si>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</si>
  <si>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</si>
  <si>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</si>
  <si>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</si>
  <si>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</si>
  <si>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</si>
  <si>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</si>
  <si>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</si>
  <si>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</si>
  <si>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</si>
  <si>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</si>
  <si>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</si>
  <si>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</si>
  <si>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</si>
  <si>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</si>
  <si>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</si>
  <si>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</si>
  <si>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</si>
  <si>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</si>
  <si>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</si>
  <si>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</si>
  <si>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</si>
  <si>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</si>
  <si>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</si>
  <si>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</si>
  <si>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</si>
  <si>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</si>
  <si>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</si>
  <si>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</si>
  <si>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</si>
  <si>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</si>
  <si>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</si>
  <si>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</si>
  <si>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</si>
  <si>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</si>
  <si>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</si>
  <si>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</si>
  <si>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</si>
  <si>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</si>
  <si>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</si>
  <si>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</si>
  <si>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</si>
  <si>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</si>
  <si>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</si>
  <si>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</si>
  <si>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</si>
  <si>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</si>
  <si>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</si>
  <si>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</si>
  <si>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</si>
  <si>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</si>
  <si>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</si>
  <si>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</si>
  <si>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</si>
  <si>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</si>
  <si>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</si>
  <si>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</si>
  <si>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</si>
  <si>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</si>
  <si>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</si>
  <si>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</si>
  <si>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</si>
  <si>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</si>
  <si>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</si>
  <si>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</si>
  <si>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</si>
  <si>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</si>
  <si>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</si>
  <si>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</si>
  <si>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</si>
  <si>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</si>
  <si>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</si>
  <si>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</si>
  <si>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</si>
  <si>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</si>
  <si>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</si>
  <si>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</si>
  <si>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</si>
  <si>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</si>
  <si>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</si>
  <si>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</si>
  <si>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</si>
  <si>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</si>
  <si>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</si>
  <si>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</si>
  <si>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</si>
  <si>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</si>
  <si>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</si>
  <si>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</si>
  <si>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</si>
  <si>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</si>
  <si>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</si>
  <si>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</si>
  <si>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</si>
  <si>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</si>
  <si>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</si>
  <si>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</si>
  <si>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</si>
  <si>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</si>
  <si>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</si>
  <si>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</si>
  <si>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</si>
  <si>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</si>
  <si>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</si>
  <si>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</si>
  <si>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</si>
  <si>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</si>
  <si>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</si>
  <si>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</si>
  <si>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</si>
  <si>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</si>
  <si>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</si>
  <si>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</si>
  <si>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</si>
  <si>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</si>
  <si>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</si>
  <si>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</si>
  <si>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</si>
  <si>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</si>
  <si>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</si>
  <si>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</si>
  <si>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</si>
  <si>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</si>
  <si>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</si>
  <si>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</si>
  <si>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</si>
  <si>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</si>
  <si>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</si>
  <si>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</si>
  <si>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</si>
  <si>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</si>
  <si>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</si>
  <si>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</si>
  <si>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</si>
  <si>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</si>
  <si>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</si>
  <si>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</si>
  <si>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</si>
  <si>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</si>
  <si>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</si>
  <si>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</si>
  <si>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</si>
  <si>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</si>
  <si>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</si>
  <si>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</si>
  <si>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</si>
  <si>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</si>
  <si>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</si>
  <si>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</si>
  <si>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</si>
  <si>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</si>
  <si>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</si>
  <si>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</si>
  <si>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</si>
  <si>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</si>
  <si>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</si>
  <si>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</si>
  <si>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</si>
  <si>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</si>
  <si>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</si>
  <si>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</si>
  <si>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</si>
  <si>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</si>
  <si>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</si>
  <si>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</si>
  <si>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</si>
  <si>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</si>
  <si>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</si>
  <si>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</si>
  <si>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</si>
  <si>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</si>
  <si>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</si>
  <si>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</si>
  <si>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</si>
  <si>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</si>
  <si>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</si>
  <si>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</si>
  <si>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</si>
  <si>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</si>
  <si>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</si>
  <si>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</si>
  <si>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</si>
  <si>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</si>
  <si>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</si>
  <si>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</si>
  <si>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</si>
  <si>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</si>
  <si>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</si>
  <si>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</si>
  <si>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</si>
  <si>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</si>
  <si>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</si>
  <si>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</si>
  <si>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</si>
  <si>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</si>
  <si>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</si>
  <si>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</si>
  <si>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</si>
  <si>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</si>
  <si>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</si>
  <si>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</si>
  <si>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</si>
  <si>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</si>
  <si>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</si>
  <si>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</si>
  <si>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</si>
  <si>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</si>
  <si>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</si>
  <si>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</si>
  <si>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</si>
  <si>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</si>
  <si>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</si>
  <si>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</si>
  <si>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</si>
  <si>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</si>
  <si>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</si>
  <si>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</si>
  <si>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</si>
  <si>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</si>
  <si>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</si>
  <si>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</si>
  <si>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</si>
  <si>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</si>
  <si>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</si>
  <si>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</si>
  <si>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</si>
  <si>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</si>
  <si>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</si>
  <si>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</si>
  <si>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</si>
  <si>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</si>
  <si>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</si>
  <si>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</si>
  <si>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</si>
  <si>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</si>
  <si>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</si>
  <si>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</si>
  <si>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</si>
  <si>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</si>
  <si>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</si>
  <si>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</si>
  <si>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</si>
  <si>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</si>
  <si>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</si>
  <si>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</si>
  <si>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</si>
  <si>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</si>
  <si>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</si>
  <si>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</si>
  <si>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</si>
  <si>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</si>
  <si>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</si>
  <si>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</si>
  <si>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</si>
  <si>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</si>
  <si>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</si>
  <si>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</si>
  <si>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</si>
  <si>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</si>
  <si>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</si>
  <si>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</si>
  <si>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</si>
  <si>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</si>
  <si>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</si>
  <si>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</si>
  <si>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</si>
  <si>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</si>
  <si>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</si>
  <si>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</si>
  <si>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</si>
  <si>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</si>
  <si>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</si>
  <si>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</si>
  <si>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</si>
  <si>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</si>
  <si>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</si>
  <si>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</si>
  <si>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</si>
  <si>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</si>
  <si>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</si>
  <si>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</si>
  <si>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</si>
  <si>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</si>
  <si>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</si>
  <si>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</si>
  <si>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</si>
  <si>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</si>
  <si>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</si>
  <si>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</si>
  <si>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</si>
  <si>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</si>
  <si>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</si>
  <si>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</si>
  <si>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</si>
  <si>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</si>
  <si>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</si>
  <si>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</si>
  <si>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</si>
  <si>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</si>
  <si>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</si>
  <si>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</si>
  <si>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</si>
  <si>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</si>
  <si>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</si>
  <si>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</si>
  <si>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</si>
  <si>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</si>
  <si>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</si>
  <si>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</si>
  <si>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</si>
  <si>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</si>
  <si>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</si>
  <si>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</si>
  <si>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</si>
  <si>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</si>
  <si>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</si>
  <si>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</si>
  <si>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</si>
  <si>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</si>
  <si>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</si>
  <si>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</si>
  <si>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</si>
  <si>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</si>
  <si>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</si>
  <si>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</si>
  <si>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</si>
  <si>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</si>
  <si>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</si>
  <si>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</si>
  <si>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</si>
  <si>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</si>
  <si>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</si>
  <si>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</si>
  <si>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</si>
  <si>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</si>
  <si>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</si>
  <si>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</si>
  <si>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</si>
  <si>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</si>
  <si>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</si>
  <si>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</si>
  <si>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</si>
  <si>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</si>
  <si>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</si>
  <si>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</si>
  <si>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</si>
  <si>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</si>
  <si>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</si>
  <si>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</si>
  <si>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</si>
  <si>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</si>
  <si>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</si>
  <si>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</si>
  <si>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</si>
  <si>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</si>
  <si>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</si>
  <si>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</si>
  <si>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</si>
  <si>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</si>
  <si>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</si>
  <si>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</si>
  <si>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</si>
  <si>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</si>
  <si>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</si>
  <si>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</si>
  <si>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</si>
  <si>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</si>
  <si>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</si>
  <si>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</si>
  <si>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</si>
  <si>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</si>
  <si>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</si>
  <si>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</si>
  <si>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</si>
  <si>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</si>
  <si>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</si>
  <si>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</si>
  <si>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</si>
  <si>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</si>
  <si>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</si>
  <si>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</si>
  <si>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</si>
  <si>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</si>
  <si>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</si>
  <si>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</si>
  <si>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</si>
  <si>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</si>
  <si>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</si>
  <si>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</si>
  <si>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</si>
  <si>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</si>
  <si>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</si>
  <si>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</si>
  <si>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</si>
  <si>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</si>
  <si>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</si>
  <si>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</si>
  <si>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</si>
  <si>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</si>
  <si>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</si>
  <si>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</si>
  <si>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</si>
  <si>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</si>
  <si>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</si>
  <si>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</si>
  <si>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</si>
  <si>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</si>
  <si>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</si>
  <si>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</si>
  <si>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</si>
  <si>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</si>
  <si>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</si>
  <si>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</si>
  <si>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</si>
  <si>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</si>
  <si>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</si>
  <si>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</si>
  <si>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</si>
  <si>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</si>
  <si>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</si>
  <si>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</si>
  <si>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</si>
  <si>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</si>
  <si>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</si>
  <si>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</si>
  <si>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</si>
  <si>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</si>
  <si>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</si>
  <si>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</si>
  <si>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</si>
  <si>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</si>
  <si>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</si>
  <si>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</si>
  <si>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</si>
  <si>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</si>
  <si>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</si>
  <si>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</si>
  <si>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</si>
  <si>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</si>
  <si>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</si>
  <si>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</si>
  <si>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</si>
  <si>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</si>
  <si>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</si>
  <si>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</si>
  <si>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</si>
  <si>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</si>
  <si>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</si>
  <si>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</si>
  <si>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</si>
  <si>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</si>
  <si>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</si>
  <si>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</si>
  <si>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</si>
  <si>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</si>
  <si>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</si>
  <si>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</si>
  <si>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</si>
  <si>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</si>
  <si>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</si>
  <si>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</si>
  <si>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</si>
  <si>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</si>
  <si>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</si>
  <si>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</si>
  <si>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</si>
  <si>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</si>
  <si>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</si>
  <si>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</si>
  <si>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</si>
  <si>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</si>
  <si>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</si>
  <si>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</si>
  <si>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</si>
  <si>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</si>
  <si>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</si>
  <si>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</si>
  <si>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</si>
  <si>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</si>
  <si>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</si>
  <si>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</si>
  <si>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</si>
  <si>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</si>
  <si>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</si>
  <si>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</si>
  <si>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</si>
  <si>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</si>
  <si>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</si>
  <si>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</si>
  <si>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</si>
  <si>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</si>
  <si>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</si>
  <si>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</si>
  <si>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</si>
  <si>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</si>
  <si>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</si>
  <si>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</si>
  <si>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</si>
  <si>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</si>
  <si>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</si>
  <si>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</si>
  <si>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</si>
  <si>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</si>
  <si>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</si>
  <si>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</si>
  <si>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</si>
  <si>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</si>
  <si>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</si>
  <si>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</si>
  <si>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</si>
  <si>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</si>
  <si>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</si>
  <si>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</si>
  <si>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</si>
  <si>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</si>
  <si>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</si>
  <si>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</si>
  <si>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</si>
  <si>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</si>
  <si>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</si>
  <si>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</si>
  <si>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</si>
  <si>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</si>
  <si>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</si>
  <si>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</si>
  <si>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</si>
  <si>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</si>
  <si>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</si>
  <si>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</si>
  <si>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</si>
  <si>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</si>
  <si>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</si>
  <si>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</si>
  <si>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</si>
  <si>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</si>
  <si>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</si>
  <si>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</si>
  <si>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</si>
  <si>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</si>
  <si>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</si>
  <si>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</si>
  <si>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</si>
  <si>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</si>
  <si>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</si>
  <si>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</si>
  <si>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</si>
  <si>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</si>
  <si>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</si>
  <si>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</si>
  <si>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</si>
  <si>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</si>
  <si>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</si>
  <si>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</si>
  <si>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</si>
  <si>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</si>
  <si>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</si>
  <si>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</si>
  <si>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</si>
  <si>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</si>
  <si>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</si>
  <si>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</si>
  <si>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</si>
  <si>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</si>
  <si>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</si>
  <si>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</si>
  <si>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</si>
  <si>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</si>
  <si>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</si>
  <si>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</si>
  <si>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</si>
  <si>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</si>
  <si>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</si>
  <si>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</si>
  <si>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</si>
  <si>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</si>
  <si>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</si>
  <si>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</si>
  <si>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</si>
  <si>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</si>
  <si>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</si>
  <si>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</si>
  <si>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</si>
  <si>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</si>
  <si>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</si>
  <si>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</si>
  <si>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</si>
  <si>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</si>
  <si>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</si>
  <si>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</si>
  <si>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</si>
  <si>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</si>
  <si>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</si>
  <si>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</si>
  <si>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</si>
  <si>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</si>
  <si>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</si>
  <si>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</si>
  <si>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</si>
  <si>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</si>
  <si>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</si>
  <si>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</si>
  <si>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</si>
  <si>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</si>
  <si>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</si>
  <si>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</si>
  <si>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</si>
  <si>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</si>
  <si>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</si>
  <si>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</si>
  <si>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</si>
  <si>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</si>
  <si>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</si>
  <si>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</si>
  <si>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</si>
  <si>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</si>
  <si>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</si>
  <si>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</si>
  <si>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</si>
  <si>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</si>
  <si>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</si>
  <si>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</si>
  <si>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</si>
  <si>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</si>
  <si>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</si>
  <si>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</si>
  <si>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</si>
  <si>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</si>
  <si>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</si>
  <si>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</si>
  <si>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</si>
  <si>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</si>
  <si>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</si>
  <si>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</si>
  <si>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</si>
  <si>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</si>
  <si>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</si>
  <si>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</si>
  <si>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</si>
  <si>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</si>
  <si>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</si>
  <si>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</si>
  <si>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</si>
  <si>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</si>
  <si>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</si>
  <si>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</si>
  <si>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</si>
  <si>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</si>
  <si>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</si>
  <si>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</si>
  <si>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</si>
  <si>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</si>
  <si>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</si>
  <si>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</si>
  <si>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</si>
  <si>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</si>
  <si>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</si>
  <si>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</si>
  <si>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</si>
  <si>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</si>
  <si>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</si>
  <si>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</si>
  <si>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</si>
  <si>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</si>
  <si>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</si>
  <si>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</si>
  <si>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</si>
  <si>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</si>
  <si>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</si>
  <si>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</si>
  <si>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</si>
  <si>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</si>
  <si>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</si>
  <si>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</si>
  <si>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</si>
  <si>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</si>
  <si>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</si>
  <si>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</si>
  <si>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</si>
  <si>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</si>
  <si>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</si>
  <si>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</si>
  <si>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</si>
  <si>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</si>
  <si>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</si>
  <si>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</si>
  <si>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</si>
  <si>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</si>
  <si>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</si>
  <si>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</si>
  <si>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</si>
  <si>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</si>
  <si>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</si>
  <si>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</si>
  <si>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</si>
  <si>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</si>
  <si>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</si>
  <si>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</si>
  <si>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</si>
  <si>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</si>
  <si>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</si>
  <si>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</si>
  <si>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</si>
  <si>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</si>
  <si>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</si>
  <si>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</si>
  <si>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</si>
  <si>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</si>
  <si>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</si>
  <si>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</si>
  <si>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</si>
  <si>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</si>
  <si>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</si>
  <si>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</si>
  <si>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</si>
  <si>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</si>
  <si>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</si>
  <si>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</si>
  <si>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</si>
  <si>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</si>
  <si>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</si>
  <si>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</si>
  <si>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</si>
  <si>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</si>
  <si>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</si>
  <si>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</si>
  <si>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</si>
  <si>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</si>
  <si>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</si>
  <si>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</si>
  <si>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</si>
  <si>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</si>
  <si>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</si>
  <si>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</si>
  <si>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</si>
  <si>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</si>
  <si>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</si>
  <si>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</si>
  <si>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</si>
  <si>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</si>
  <si>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</si>
  <si>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</si>
  <si>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</si>
  <si>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</si>
  <si>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</si>
  <si>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</si>
  <si>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</si>
  <si>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</si>
  <si>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</si>
  <si>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</si>
  <si>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</si>
  <si>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</si>
  <si>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</si>
  <si>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</si>
  <si>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</si>
  <si>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</si>
  <si>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</si>
  <si>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</si>
  <si>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</si>
  <si>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</si>
  <si>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</si>
  <si>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</si>
  <si>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</si>
  <si>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</si>
  <si>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</si>
  <si>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</si>
  <si>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</si>
  <si>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</si>
  <si>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</si>
  <si>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</si>
  <si>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</si>
  <si>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</si>
  <si>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</si>
  <si>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</si>
  <si>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</si>
  <si>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</si>
  <si>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</si>
  <si>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</si>
  <si>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</si>
  <si>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</si>
  <si>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</si>
  <si>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</si>
  <si>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</si>
  <si>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</si>
  <si>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</si>
  <si>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</si>
  <si>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</si>
  <si>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</si>
  <si>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</si>
  <si>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</si>
  <si>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</si>
  <si>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</si>
  <si>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</si>
  <si>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</si>
  <si>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</si>
  <si>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</si>
  <si>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</si>
  <si>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</si>
  <si>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</si>
  <si>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</si>
  <si>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</si>
  <si>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</si>
  <si>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</si>
  <si>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</si>
  <si>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</si>
  <si>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</si>
  <si>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</si>
  <si>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</si>
  <si>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</si>
  <si>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</si>
  <si>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</si>
  <si>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</si>
  <si>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</si>
  <si>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</si>
  <si>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</si>
  <si>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</si>
  <si>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</si>
  <si>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</si>
  <si>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</si>
  <si>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</si>
  <si>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</si>
  <si>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</si>
  <si>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</si>
  <si>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</si>
  <si>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</si>
  <si>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</si>
  <si>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</si>
  <si>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</si>
  <si>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</si>
  <si>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</si>
  <si>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</si>
  <si>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</si>
  <si>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</si>
  <si>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</si>
  <si>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</si>
  <si>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</si>
  <si>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</si>
  <si>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</si>
  <si>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</si>
  <si>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</si>
  <si>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</si>
  <si>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</si>
  <si>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</si>
  <si>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</si>
  <si>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</si>
  <si>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</si>
  <si>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</si>
  <si>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</si>
  <si>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</si>
  <si>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</si>
  <si>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</si>
  <si>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</si>
  <si>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</si>
  <si>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</si>
  <si>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</si>
  <si>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</si>
  <si>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</si>
  <si>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</si>
  <si>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</si>
  <si>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</si>
  <si>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</si>
  <si>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</si>
  <si>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</si>
  <si>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</si>
  <si>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</si>
  <si>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</si>
  <si>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</si>
  <si>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</si>
  <si>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</si>
  <si>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</si>
  <si>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</si>
  <si>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</si>
  <si>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</si>
  <si>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</si>
  <si>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</si>
  <si>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</si>
  <si>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</si>
  <si>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</si>
  <si>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</si>
  <si>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</si>
  <si>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</si>
  <si>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</si>
  <si>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</si>
  <si>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</si>
  <si>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</si>
  <si>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</si>
  <si>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</si>
  <si>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</si>
  <si>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</si>
  <si>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</si>
  <si>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</si>
  <si>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</si>
  <si>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</si>
  <si>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</si>
  <si>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</si>
  <si>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</si>
  <si>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</si>
  <si>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</si>
  <si>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</si>
  <si>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</si>
  <si>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</si>
  <si>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</si>
  <si>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</si>
  <si>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</si>
  <si>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</si>
  <si>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</si>
  <si>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</si>
  <si>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</si>
  <si>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</si>
  <si>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</si>
  <si>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</si>
  <si>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</si>
  <si>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</si>
  <si>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</si>
  <si>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</si>
  <si>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</si>
  <si>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</si>
  <si>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</si>
  <si>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</si>
  <si>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</si>
  <si>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</si>
  <si>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</si>
  <si>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</si>
  <si>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</si>
  <si>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</si>
  <si>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</si>
  <si>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</si>
  <si>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</si>
  <si>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</si>
  <si>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</si>
  <si>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</si>
  <si>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</si>
  <si>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</si>
  <si>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</si>
  <si>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</si>
  <si>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</si>
  <si>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</si>
  <si>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</si>
  <si>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</si>
  <si>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</si>
  <si>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</si>
  <si>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</si>
  <si>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</si>
  <si>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</si>
  <si>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</si>
  <si>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</si>
  <si>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</si>
  <si>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</si>
  <si>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</si>
  <si>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</si>
  <si>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</si>
  <si>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</si>
  <si>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</si>
  <si>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</si>
  <si>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</si>
  <si>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</si>
  <si>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</si>
  <si>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</si>
  <si>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</si>
  <si>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</si>
  <si>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</si>
  <si>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</si>
  <si>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</si>
  <si>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</si>
  <si>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</si>
  <si>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</si>
  <si>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</si>
  <si>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</si>
  <si>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</si>
  <si>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</si>
  <si>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</si>
  <si>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</si>
  <si>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</si>
  <si>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</si>
  <si>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</si>
  <si>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</si>
  <si>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</si>
  <si>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</si>
  <si>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</si>
  <si>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</si>
  <si>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</si>
  <si>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</si>
  <si>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</si>
  <si>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</si>
  <si>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</si>
  <si>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</si>
  <si>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</si>
  <si>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</si>
  <si>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</si>
  <si>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</si>
  <si>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</si>
  <si>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</si>
  <si>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</si>
  <si>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</si>
  <si>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</si>
  <si>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</si>
  <si>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</si>
  <si>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</si>
  <si>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</si>
  <si>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</si>
  <si>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</si>
  <si>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</si>
  <si>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</si>
  <si>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</si>
  <si>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</si>
  <si>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</si>
  <si>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</si>
  <si>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</si>
  <si>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</si>
  <si>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</si>
  <si>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</si>
  <si>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</si>
  <si>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</si>
  <si>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</si>
  <si>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</si>
  <si>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</si>
  <si>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</si>
  <si>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</si>
  <si>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</si>
  <si>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</si>
  <si>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</si>
  <si>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</si>
  <si>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</si>
  <si>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</si>
  <si>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</si>
  <si>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</si>
  <si>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</si>
  <si>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</si>
  <si>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</si>
  <si>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</si>
  <si>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</si>
  <si>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</si>
  <si>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</si>
  <si>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</si>
  <si>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</si>
  <si>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</si>
  <si>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</si>
  <si>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</si>
  <si>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</si>
  <si>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</si>
  <si>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</si>
  <si>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</si>
  <si>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</si>
  <si>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</si>
  <si>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</si>
  <si>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</si>
  <si>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</si>
  <si>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</si>
  <si>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</si>
  <si>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</si>
  <si>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</si>
  <si>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</si>
  <si>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</si>
  <si>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</si>
  <si>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</si>
  <si>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</si>
  <si>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</si>
  <si>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</si>
  <si>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</si>
  <si>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</si>
  <si>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</si>
  <si>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</si>
  <si>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</si>
  <si>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</si>
  <si>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</si>
  <si>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</si>
  <si>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</si>
  <si>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</si>
  <si>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</si>
  <si>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</si>
  <si>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</si>
  <si>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</si>
  <si>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</si>
  <si>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</si>
  <si>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</si>
  <si>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</si>
  <si>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</si>
  <si>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</si>
  <si>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</si>
  <si>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</si>
  <si>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</si>
  <si>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</si>
  <si>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</si>
  <si>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</si>
  <si>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</si>
  <si>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</si>
  <si>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</si>
  <si>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</si>
  <si>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</si>
  <si>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</si>
  <si>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</si>
  <si>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</si>
  <si>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</si>
  <si>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</si>
  <si>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</si>
  <si>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</si>
  <si>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</si>
  <si>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</si>
  <si>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</si>
  <si>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</si>
  <si>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</si>
  <si>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</si>
  <si>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</si>
  <si>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</si>
  <si>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</si>
  <si>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</si>
  <si>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</si>
  <si>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</si>
  <si>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</si>
  <si>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</si>
  <si>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</si>
  <si>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</si>
  <si>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</si>
  <si>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</si>
  <si>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</si>
  <si>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</si>
  <si>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</si>
  <si>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</si>
  <si>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</si>
  <si>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</si>
  <si>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</si>
  <si>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</si>
  <si>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</si>
  <si>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</si>
  <si>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</si>
  <si>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</si>
  <si>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</si>
  <si>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</si>
  <si>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</si>
  <si>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</si>
  <si>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</si>
  <si>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</si>
  <si>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</si>
  <si>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</si>
  <si>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</si>
  <si>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</si>
  <si>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</si>
  <si>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</si>
  <si>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</si>
  <si>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</si>
  <si>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</si>
  <si>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</si>
  <si>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</si>
  <si>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</si>
  <si>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</si>
  <si>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</si>
  <si>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</si>
  <si>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</si>
  <si>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</si>
  <si>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</si>
  <si>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</si>
  <si>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</si>
  <si>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</si>
  <si>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</si>
  <si>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</si>
  <si>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</si>
  <si>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</si>
  <si>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</si>
  <si>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</si>
  <si>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</si>
  <si>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</si>
  <si>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</si>
  <si>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</si>
  <si>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</si>
  <si>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</si>
  <si>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</si>
  <si>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</si>
  <si>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</si>
  <si>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</si>
  <si>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</si>
  <si>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</si>
  <si>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</si>
  <si>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</si>
  <si>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</si>
  <si>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</si>
  <si>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</si>
  <si>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</si>
  <si>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</si>
  <si>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</si>
  <si>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</si>
  <si>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</si>
  <si>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</si>
  <si>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</si>
  <si>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</si>
  <si>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</si>
  <si>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</si>
  <si>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</si>
  <si>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</si>
  <si>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</si>
  <si>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</si>
  <si>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</si>
  <si>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</si>
  <si>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</si>
  <si>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</si>
  <si>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</si>
  <si>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</si>
  <si>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</si>
  <si>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</si>
  <si>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</si>
  <si>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</si>
  <si>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</si>
  <si>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</si>
  <si>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</si>
  <si>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</si>
  <si>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</si>
  <si>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</si>
  <si>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</si>
  <si>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</si>
  <si>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</si>
  <si>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</si>
  <si>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</si>
  <si>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</si>
  <si>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</si>
  <si>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</si>
  <si>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</si>
  <si>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</si>
  <si>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</si>
  <si>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</si>
  <si>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</si>
  <si>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</si>
  <si>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</si>
  <si>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</si>
  <si>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</si>
  <si>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</si>
  <si>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</si>
  <si>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</si>
  <si>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</si>
  <si>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</si>
  <si>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</si>
  <si>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</si>
  <si>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</si>
  <si>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</si>
  <si>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</si>
  <si>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</si>
  <si>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</si>
  <si>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</si>
  <si>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</si>
  <si>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</si>
  <si>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</si>
  <si>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</si>
  <si>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</si>
  <si>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</si>
  <si>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</si>
  <si>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</si>
  <si>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</si>
  <si>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</si>
  <si>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</si>
  <si>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</si>
  <si>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</si>
  <si>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</si>
  <si>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</si>
  <si>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</si>
  <si>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</si>
  <si>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</si>
  <si>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</si>
  <si>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</si>
  <si>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</si>
  <si>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</si>
  <si>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</si>
  <si>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</si>
  <si>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</si>
  <si>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</si>
  <si>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</si>
  <si>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</si>
  <si>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</si>
  <si>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</si>
  <si>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</si>
  <si>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</si>
  <si>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</si>
  <si>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</si>
  <si>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</si>
  <si>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</si>
  <si>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</si>
  <si>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</si>
  <si>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</si>
  <si>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</si>
  <si>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</si>
  <si>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</si>
  <si>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</si>
  <si>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</si>
  <si>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</si>
  <si>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</si>
  <si>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</si>
  <si>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</si>
  <si>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</si>
  <si>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</si>
  <si>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</si>
  <si>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</si>
  <si>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</si>
  <si>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</si>
  <si>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</si>
  <si>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</si>
  <si>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</si>
  <si>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</si>
  <si>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</si>
  <si>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</si>
  <si>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</si>
  <si>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</si>
  <si>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</si>
  <si>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</si>
  <si>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</si>
  <si>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</si>
  <si>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</si>
  <si>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</si>
  <si>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</si>
  <si>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</si>
  <si>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</si>
  <si>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</si>
  <si>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</si>
  <si>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</si>
  <si>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</si>
  <si>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</si>
  <si>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</si>
  <si>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</si>
  <si>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</si>
  <si>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</si>
  <si>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</si>
  <si>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</si>
  <si>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</si>
  <si>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</si>
  <si>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</si>
  <si>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</si>
  <si>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</si>
  <si>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</si>
  <si>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</si>
  <si>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</si>
  <si>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</si>
  <si>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</si>
  <si>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</si>
  <si>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</si>
  <si>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</si>
  <si>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</si>
  <si>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</si>
  <si>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</si>
  <si>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</si>
  <si>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</si>
  <si>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</si>
  <si>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</si>
  <si>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</si>
  <si>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</si>
  <si>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</si>
  <si>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</si>
  <si>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</si>
  <si>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</si>
  <si>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</si>
  <si>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</si>
  <si>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</si>
  <si>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</si>
  <si>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</si>
  <si>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</si>
  <si>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</si>
  <si>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</si>
  <si>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</si>
  <si>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</si>
  <si>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</si>
  <si>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</si>
  <si>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</si>
  <si>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</si>
  <si>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</si>
  <si>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</si>
  <si>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</si>
  <si>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</si>
  <si>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</si>
  <si>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</si>
  <si>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</si>
  <si>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</si>
  <si>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</si>
  <si>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</si>
  <si>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</si>
  <si>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</si>
  <si>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</si>
  <si>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</si>
  <si>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</si>
  <si>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</si>
  <si>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</si>
  <si>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</si>
  <si>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</si>
  <si>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</si>
  <si>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</si>
  <si>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</si>
  <si>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</si>
  <si>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</si>
  <si>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</si>
  <si>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</si>
  <si>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</si>
  <si>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</si>
  <si>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</si>
  <si>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</si>
  <si>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</si>
  <si>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</si>
  <si>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</si>
  <si>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</si>
  <si>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</si>
  <si>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</si>
  <si>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</si>
  <si>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</si>
  <si>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</si>
  <si>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</si>
  <si>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</si>
  <si>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</si>
  <si>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</si>
  <si>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</si>
  <si>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</si>
  <si>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</si>
  <si>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</si>
  <si>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</si>
  <si>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</si>
  <si>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</si>
  <si>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</si>
  <si>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</si>
  <si>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</si>
  <si>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</si>
  <si>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</si>
  <si>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</si>
  <si>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</si>
  <si>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</si>
  <si>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</si>
  <si>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</si>
  <si>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</si>
  <si>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</si>
  <si>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</si>
  <si>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</si>
  <si>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</si>
  <si>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</si>
  <si>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</si>
  <si>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</si>
  <si>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</si>
  <si>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</si>
  <si>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</si>
  <si>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</si>
  <si>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</si>
  <si>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</si>
  <si>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</si>
  <si>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</si>
  <si>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</si>
  <si>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</si>
  <si>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</si>
  <si>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</si>
  <si>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</si>
  <si>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</si>
  <si>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</si>
  <si>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</si>
  <si>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</si>
  <si>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</si>
  <si>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</si>
  <si>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</si>
  <si>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</si>
  <si>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</si>
  <si>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</si>
  <si>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</si>
  <si>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</si>
  <si>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</si>
  <si>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</si>
  <si>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</si>
  <si>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</si>
  <si>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</si>
  <si>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</si>
  <si>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</si>
  <si>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</si>
  <si>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</si>
  <si>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</si>
  <si>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</si>
  <si>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</si>
  <si>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</si>
  <si>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</si>
  <si>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</si>
  <si>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</si>
  <si>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</si>
  <si>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</si>
  <si>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</si>
  <si>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</si>
  <si>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</si>
  <si>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</si>
  <si>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</si>
  <si>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</si>
  <si>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</si>
  <si>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</si>
  <si>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</si>
  <si>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</si>
  <si>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</si>
  <si>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</si>
  <si>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</si>
  <si>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</si>
  <si>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</si>
  <si>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</si>
  <si>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</si>
  <si>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</si>
  <si>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</si>
  <si>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</si>
  <si>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</si>
  <si>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</si>
  <si>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</si>
  <si>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</si>
  <si>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</si>
  <si>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</si>
  <si>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</si>
  <si>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</si>
  <si>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</si>
  <si>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</si>
  <si>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</si>
  <si>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</si>
  <si>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</si>
  <si>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</si>
  <si>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</si>
  <si>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</si>
  <si>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</si>
  <si>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</si>
  <si>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</si>
  <si>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</si>
  <si>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</si>
  <si>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</si>
  <si>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</si>
  <si>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</si>
  <si>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</si>
  <si>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</si>
  <si>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</si>
  <si>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</si>
  <si>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</si>
  <si>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</si>
  <si>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</si>
  <si>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</si>
  <si>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</si>
  <si>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</si>
  <si>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</si>
  <si>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</si>
  <si>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</si>
  <si>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</si>
  <si>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</si>
  <si>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</si>
  <si>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</si>
  <si>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</si>
  <si>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</si>
  <si>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</si>
  <si>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</si>
  <si>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</si>
  <si>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</si>
  <si>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</si>
  <si>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</si>
  <si>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</si>
  <si>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</si>
  <si>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</si>
  <si>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</si>
  <si>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</si>
  <si>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</si>
  <si>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</si>
  <si>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</si>
  <si>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</si>
  <si>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</si>
  <si>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</si>
  <si>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</si>
  <si>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</si>
  <si>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</si>
  <si>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</si>
  <si>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</si>
  <si>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</si>
  <si>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</si>
  <si>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</si>
  <si>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</si>
  <si>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</si>
  <si>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</si>
  <si>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</si>
  <si>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</si>
  <si>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</si>
  <si>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</si>
  <si>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</si>
  <si>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</si>
  <si>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</si>
  <si>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</si>
  <si>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</si>
  <si>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</si>
  <si>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</si>
  <si>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</si>
  <si>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</si>
  <si>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</si>
  <si>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</si>
  <si>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</si>
  <si>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</si>
  <si>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</si>
  <si>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</si>
  <si>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</si>
  <si>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</si>
  <si>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</si>
  <si>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</si>
  <si>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</si>
  <si>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</si>
  <si>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</si>
  <si>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</si>
  <si>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</si>
  <si>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</si>
  <si>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</si>
  <si>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</si>
  <si>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</si>
  <si>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</si>
  <si>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</si>
  <si>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</si>
  <si>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</si>
  <si>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</si>
  <si>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</si>
  <si>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</si>
  <si>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</si>
  <si>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</si>
  <si>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</si>
  <si>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</si>
  <si>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</si>
  <si>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</si>
  <si>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</si>
  <si>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</si>
  <si>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</si>
  <si>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</si>
  <si>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</si>
  <si>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</si>
  <si>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</si>
  <si>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</si>
  <si>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</si>
  <si>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</si>
  <si>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</si>
  <si>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</si>
  <si>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</si>
  <si>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</si>
  <si>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</si>
  <si>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</si>
  <si>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</si>
  <si>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</si>
  <si>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</si>
  <si>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</si>
  <si>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</si>
  <si>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</si>
  <si>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</si>
  <si>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</si>
  <si>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</si>
  <si>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</si>
  <si>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</si>
  <si>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</si>
  <si>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</si>
  <si>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</si>
  <si>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</si>
  <si>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</si>
  <si>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</si>
  <si>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</si>
  <si>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</si>
  <si>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</si>
  <si>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</si>
  <si>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</si>
  <si>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</si>
  <si>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</si>
  <si>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</si>
  <si>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</si>
  <si>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</si>
  <si>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</si>
  <si>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</si>
  <si>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</si>
  <si>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</si>
  <si>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</si>
  <si>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</si>
  <si>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</si>
  <si>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</si>
  <si>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</si>
  <si>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</si>
  <si>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</si>
  <si>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</si>
  <si>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</si>
  <si>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</si>
  <si>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</si>
  <si>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</si>
  <si>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</si>
  <si>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</si>
  <si>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</si>
  <si>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</si>
  <si>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</si>
  <si>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</si>
  <si>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</si>
  <si>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</si>
  <si>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</si>
  <si>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</si>
  <si>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</si>
  <si>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</si>
  <si>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</si>
  <si>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</si>
  <si>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</si>
  <si>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</si>
  <si>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</si>
  <si>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</si>
  <si>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</si>
  <si>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</si>
  <si>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</si>
  <si>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</si>
  <si>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</si>
  <si>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</si>
  <si>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</si>
  <si>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</si>
  <si>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</si>
  <si>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</si>
  <si>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</si>
  <si>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</si>
  <si>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</si>
  <si>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</si>
  <si>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</si>
  <si>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</si>
  <si>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</si>
  <si>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</si>
  <si>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</si>
  <si>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</si>
  <si>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</si>
  <si>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</si>
  <si>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</si>
  <si>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</si>
  <si>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</si>
  <si>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</si>
  <si>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</si>
  <si>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</si>
  <si>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</si>
  <si>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</si>
  <si>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</si>
  <si>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</si>
  <si>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</si>
  <si>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</si>
  <si>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</si>
  <si>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</si>
  <si>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</si>
  <si>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</si>
  <si>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</si>
  <si>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</si>
  <si>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</si>
  <si>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</si>
  <si>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</si>
  <si>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</si>
  <si>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</si>
  <si>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</si>
  <si>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</si>
  <si>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</si>
  <si>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</si>
  <si>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</si>
  <si>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</si>
  <si>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</si>
  <si>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</si>
  <si>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</si>
  <si>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</si>
  <si>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</si>
  <si>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</si>
  <si>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</si>
  <si>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</si>
  <si>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</si>
  <si>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</si>
  <si>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</si>
  <si>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</si>
  <si>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</si>
  <si>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</si>
  <si>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</si>
  <si>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</si>
  <si>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</si>
  <si>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</si>
  <si>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</si>
  <si>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</si>
  <si>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</si>
  <si>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</si>
  <si>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</si>
  <si>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</si>
  <si>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</si>
  <si>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</si>
  <si>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</si>
  <si>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</si>
  <si>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</si>
  <si>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</si>
  <si>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</si>
  <si>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</si>
  <si>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</si>
  <si>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</si>
  <si>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</si>
  <si>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</si>
  <si>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</si>
  <si>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</si>
  <si>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</si>
  <si>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</si>
  <si>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</si>
  <si>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</si>
  <si>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</si>
  <si>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</si>
  <si>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</si>
  <si>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</si>
  <si>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</si>
  <si>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</si>
  <si>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</si>
  <si>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</si>
  <si>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</si>
  <si>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</si>
  <si>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</si>
  <si>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</si>
  <si>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</si>
  <si>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</si>
  <si>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</si>
  <si>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</si>
  <si>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</si>
  <si>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</si>
  <si>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</si>
  <si>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</si>
  <si>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</si>
  <si>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</si>
  <si>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</si>
  <si>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</si>
  <si>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</si>
  <si>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</si>
  <si>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</si>
  <si>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</si>
  <si>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</si>
  <si>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</si>
  <si>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</si>
  <si>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</si>
  <si>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</si>
  <si>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</si>
  <si>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</si>
  <si>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</si>
  <si>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</si>
  <si>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</si>
  <si>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</si>
  <si>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</si>
  <si>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</si>
  <si>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</si>
  <si>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</si>
  <si>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</si>
  <si>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</si>
  <si>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</si>
  <si>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</si>
  <si>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</si>
  <si>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</si>
  <si>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</si>
  <si>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</si>
  <si>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</si>
  <si>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</si>
  <si>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</si>
  <si>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</si>
  <si>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</si>
  <si>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</si>
  <si>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</si>
  <si>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</si>
  <si>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</si>
  <si>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</si>
  <si>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</si>
  <si>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</si>
  <si>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</si>
  <si>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</si>
  <si>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</si>
  <si>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</si>
  <si>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</si>
  <si>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</si>
  <si>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</si>
  <si>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</si>
  <si>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</si>
  <si>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</si>
  <si>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</si>
  <si>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</si>
  <si>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</si>
  <si>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</si>
  <si>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</si>
  <si>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</si>
  <si>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</si>
  <si>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</si>
  <si>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</si>
  <si>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</si>
  <si>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</si>
  <si>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</si>
  <si>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</si>
  <si>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</si>
  <si>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</si>
  <si>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</si>
  <si>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</si>
  <si>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</si>
  <si>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</si>
  <si>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</si>
  <si>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</si>
  <si>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</si>
  <si>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</si>
  <si>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</si>
  <si>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</si>
  <si>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</si>
  <si>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</si>
  <si>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</si>
  <si>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</si>
  <si>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</si>
  <si>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</si>
  <si>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</si>
  <si>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</si>
  <si>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</si>
  <si>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</si>
  <si>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</si>
  <si>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</si>
  <si>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</si>
  <si>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</si>
  <si>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</si>
  <si>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</si>
  <si>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</si>
  <si>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</si>
  <si>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</si>
  <si>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</si>
  <si>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</si>
  <si>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</si>
  <si>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</si>
  <si>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</si>
  <si>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</si>
  <si>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</si>
  <si>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</si>
  <si>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</si>
  <si>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</si>
  <si>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</si>
  <si>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</si>
  <si>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</si>
  <si>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</si>
  <si>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</si>
  <si>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</si>
  <si>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</si>
  <si>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</si>
  <si>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</si>
  <si>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</si>
  <si>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</si>
  <si>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</si>
  <si>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</si>
  <si>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</si>
  <si>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</si>
  <si>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</si>
  <si>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</si>
  <si>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</si>
  <si>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</si>
  <si>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</si>
  <si>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</si>
  <si>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</si>
  <si>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</si>
  <si>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</si>
  <si>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</si>
  <si>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</si>
  <si>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</si>
  <si>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</si>
  <si>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</si>
  <si>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</si>
  <si>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</si>
  <si>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</si>
  <si>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</si>
  <si>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</si>
  <si>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</si>
  <si>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</si>
  <si>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</si>
  <si>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</si>
  <si>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</si>
  <si>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</si>
  <si>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</si>
  <si>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</si>
  <si>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</si>
  <si>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</si>
  <si>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</si>
  <si>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</si>
  <si>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</si>
  <si>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</si>
  <si>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</si>
  <si>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</si>
  <si>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</si>
  <si>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</si>
  <si>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</si>
  <si>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</si>
  <si>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</si>
  <si>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</si>
  <si>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</si>
  <si>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</si>
  <si>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</si>
  <si>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</si>
  <si>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</si>
  <si>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</si>
  <si>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</si>
  <si>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</si>
  <si>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</si>
  <si>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</si>
  <si>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</si>
  <si>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</si>
  <si>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</si>
  <si>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</si>
  <si>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</si>
  <si>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</si>
  <si>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</si>
  <si>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</si>
  <si>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</si>
  <si>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</si>
  <si>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</si>
  <si>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</si>
  <si>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</si>
  <si>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</si>
  <si>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</si>
  <si>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</si>
  <si>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</si>
  <si>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</si>
  <si>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</si>
  <si>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</si>
  <si>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</si>
  <si>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</si>
  <si>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</si>
  <si>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</si>
  <si>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</si>
  <si>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</si>
  <si>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</si>
  <si>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</si>
  <si>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</si>
  <si>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</si>
  <si>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</si>
  <si>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</si>
  <si>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</si>
  <si>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</si>
  <si>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</si>
  <si>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</si>
  <si>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</si>
  <si>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</si>
  <si>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</si>
  <si>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</si>
  <si>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</si>
  <si>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</si>
  <si>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</si>
  <si>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</si>
  <si>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</si>
  <si>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</si>
  <si>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</si>
  <si>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</si>
  <si>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</si>
  <si>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</si>
  <si>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</si>
  <si>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</si>
  <si>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</si>
  <si>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</si>
  <si>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</si>
  <si>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</si>
  <si>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</si>
  <si>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</si>
  <si>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</si>
  <si>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</si>
  <si>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</si>
  <si>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</si>
  <si>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</si>
  <si>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</si>
  <si>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</si>
  <si>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</si>
  <si>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</si>
  <si>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</si>
  <si>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</si>
  <si>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</si>
  <si>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</si>
  <si>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</si>
  <si>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</si>
  <si>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</si>
  <si>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</si>
  <si>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</si>
  <si>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</si>
  <si>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</si>
  <si>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</si>
  <si>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</si>
  <si>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</si>
  <si>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</si>
  <si>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</si>
  <si>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</si>
  <si>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</si>
  <si>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</si>
  <si>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</si>
  <si>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</si>
  <si>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</si>
  <si>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</si>
  <si>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</si>
  <si>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</si>
  <si>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</si>
  <si>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</si>
  <si>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</si>
  <si>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</si>
  <si>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</si>
  <si>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</si>
  <si>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</si>
  <si>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</si>
  <si>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</si>
  <si>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</si>
  <si>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</si>
  <si>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</si>
  <si>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</si>
  <si>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</si>
  <si>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</si>
  <si>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</si>
  <si>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</si>
  <si>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</si>
  <si>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</si>
  <si>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</si>
  <si>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</si>
  <si>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</si>
  <si>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</si>
  <si>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</si>
  <si>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</si>
  <si>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</si>
  <si>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</si>
  <si>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</si>
  <si>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</si>
  <si>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</si>
  <si>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</si>
  <si>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</si>
  <si>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</si>
  <si>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</si>
  <si>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</si>
  <si>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</si>
  <si>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</si>
  <si>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</si>
  <si>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</si>
  <si>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</si>
  <si>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</si>
  <si>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</si>
  <si>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</si>
  <si>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</si>
  <si>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</si>
  <si>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</si>
  <si>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</si>
  <si>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</si>
  <si>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</si>
  <si>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</si>
  <si>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</si>
  <si>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</si>
  <si>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</si>
  <si>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</si>
  <si>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</si>
  <si>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</si>
  <si>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</si>
  <si>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</si>
  <si>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</si>
  <si>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</si>
  <si>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</si>
  <si>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</si>
  <si>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</si>
  <si>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</si>
  <si>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</si>
  <si>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</si>
  <si>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</si>
  <si>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</si>
  <si>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</si>
  <si>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</si>
  <si>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</si>
  <si>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</si>
  <si>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</si>
  <si>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</si>
  <si>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</si>
  <si>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</si>
  <si>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</si>
  <si>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</si>
  <si>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</si>
  <si>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</si>
  <si>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</si>
  <si>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</si>
  <si>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</si>
  <si>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</si>
  <si>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</si>
  <si>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</si>
  <si>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</si>
  <si>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</si>
  <si>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</si>
  <si>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</si>
  <si>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</si>
  <si>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</si>
  <si>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</si>
  <si>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</si>
  <si>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</si>
  <si>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</si>
  <si>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</si>
  <si>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</si>
  <si>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</si>
  <si>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</si>
  <si>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</si>
  <si>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</si>
  <si>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</si>
  <si>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</si>
  <si>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</si>
  <si>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</si>
  <si>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</si>
  <si>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</si>
  <si>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</si>
  <si>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</si>
  <si>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</si>
  <si>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</si>
  <si>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</si>
  <si>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</si>
  <si>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</si>
  <si>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</si>
  <si>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</si>
  <si>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</si>
  <si>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</si>
  <si>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</si>
  <si>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</si>
  <si>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</si>
  <si>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</si>
  <si>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</si>
  <si>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</si>
  <si>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</si>
  <si>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</si>
  <si>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</si>
  <si>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</si>
  <si>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</si>
  <si>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</si>
  <si>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</si>
  <si>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</si>
  <si>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</si>
  <si>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</si>
  <si>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</si>
  <si>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</si>
  <si>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</si>
  <si>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</si>
  <si>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</si>
  <si>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</si>
  <si>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</si>
  <si>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</si>
  <si>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</si>
  <si>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</si>
  <si>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</si>
  <si>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</si>
  <si>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</si>
  <si>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</si>
  <si>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</si>
  <si>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</si>
  <si>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</si>
  <si>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</si>
  <si>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</si>
  <si>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</si>
  <si>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</si>
  <si>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</si>
  <si>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</si>
  <si>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</si>
  <si>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</si>
  <si>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</si>
  <si>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</si>
  <si>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</si>
  <si>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</si>
  <si>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</si>
  <si>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</si>
  <si>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</si>
  <si>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</si>
  <si>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</si>
  <si>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</si>
  <si>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</si>
  <si>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</si>
  <si>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</si>
  <si>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</si>
  <si>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</si>
  <si>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</si>
  <si>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</si>
  <si>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</si>
  <si>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</si>
  <si>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</si>
  <si>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</si>
  <si>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</si>
  <si>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</si>
  <si>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</si>
  <si>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</si>
  <si>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</si>
  <si>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</si>
  <si>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</si>
  <si>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</si>
  <si>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</si>
  <si>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</si>
  <si>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</si>
  <si>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</si>
  <si>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</si>
  <si>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</si>
  <si>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</si>
  <si>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</si>
  <si>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</si>
  <si>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</si>
  <si>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</si>
  <si>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</si>
  <si>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</si>
  <si>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</si>
  <si>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</si>
  <si>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</si>
  <si>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</si>
  <si>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</si>
  <si>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</si>
  <si>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</si>
  <si>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</si>
  <si>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</si>
  <si>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</si>
  <si>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</si>
  <si>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</si>
  <si>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</si>
  <si>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</si>
  <si>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</si>
  <si>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</si>
  <si>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</si>
  <si>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</si>
  <si>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</si>
  <si>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</si>
  <si>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</si>
  <si>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</si>
  <si>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</si>
  <si>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</si>
  <si>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</si>
  <si>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</si>
  <si>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</si>
  <si>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</si>
  <si>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</si>
  <si>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</si>
  <si>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</si>
  <si>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</si>
  <si>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</si>
  <si>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</si>
  <si>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</si>
  <si>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</si>
  <si>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</si>
  <si>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</si>
  <si>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</si>
  <si>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</si>
  <si>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</si>
  <si>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</si>
  <si>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</si>
  <si>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</si>
  <si>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</si>
  <si>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</si>
  <si>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</si>
  <si>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</si>
  <si>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</si>
  <si>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</si>
  <si>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</si>
  <si>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</si>
  <si>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</si>
  <si>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</si>
  <si>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</si>
  <si>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</si>
  <si>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</si>
  <si>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</si>
  <si>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</si>
  <si>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</si>
  <si>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</si>
  <si>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</si>
  <si>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</si>
  <si>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</si>
  <si>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</si>
  <si>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</si>
  <si>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</si>
  <si>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</si>
  <si>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</si>
  <si>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</si>
  <si>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</si>
  <si>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</si>
  <si>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</si>
  <si>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</si>
  <si>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</si>
  <si>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</si>
  <si>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</si>
  <si>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</si>
  <si>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</si>
  <si>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</si>
  <si>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</si>
  <si>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</si>
  <si>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</si>
  <si>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</si>
  <si>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</si>
  <si>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</si>
  <si>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</si>
  <si>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</si>
  <si>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</si>
  <si>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</si>
  <si>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</si>
  <si>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</si>
  <si>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</si>
  <si>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</si>
  <si>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</si>
  <si>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</si>
  <si>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</si>
  <si>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</si>
  <si>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</si>
  <si>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</si>
  <si>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</si>
  <si>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</si>
  <si>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</si>
  <si>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</si>
  <si>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</si>
  <si>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</si>
  <si>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</si>
  <si>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</si>
  <si>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</si>
  <si>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</si>
  <si>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</si>
  <si>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</si>
  <si>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</si>
  <si>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</si>
  <si>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</si>
  <si>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</si>
  <si>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</si>
  <si>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</si>
  <si>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</si>
  <si>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</si>
  <si>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</si>
  <si>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</si>
  <si>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</si>
  <si>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</si>
  <si>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</si>
  <si>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</si>
  <si>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</si>
  <si>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</si>
  <si>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</si>
  <si>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</si>
  <si>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</si>
  <si>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</si>
  <si>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</si>
  <si>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</si>
  <si>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</si>
  <si>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</si>
  <si>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</si>
  <si>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</si>
  <si>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</si>
  <si>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</si>
  <si>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</si>
  <si>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</si>
  <si>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</si>
  <si>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</si>
  <si>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</si>
  <si>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</si>
  <si>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</si>
  <si>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</si>
  <si>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</si>
  <si>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</si>
  <si>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</si>
  <si>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</si>
  <si>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</si>
  <si>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</si>
  <si>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</si>
  <si>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</si>
  <si>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</si>
  <si>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</si>
  <si>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</si>
  <si>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</si>
  <si>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</si>
  <si>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</si>
  <si>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</si>
  <si>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</si>
  <si>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</si>
  <si>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</si>
  <si>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</si>
  <si>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</si>
  <si>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</si>
  <si>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</si>
  <si>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</si>
  <si>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</si>
  <si>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</si>
  <si>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</si>
  <si>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</si>
  <si>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</si>
  <si>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</si>
  <si>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</si>
  <si>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</si>
  <si>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</si>
  <si>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</si>
  <si>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</si>
  <si>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</si>
  <si>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</si>
  <si>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</si>
  <si>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</si>
  <si>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</si>
  <si>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</si>
  <si>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</si>
  <si>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</si>
  <si>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</si>
  <si>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</si>
  <si>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</si>
  <si>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</si>
  <si>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</si>
  <si>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</si>
  <si>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</si>
  <si>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</si>
  <si>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</si>
  <si>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</si>
  <si>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</si>
  <si>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</si>
  <si>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</si>
  <si>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</si>
  <si>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</si>
  <si>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</si>
  <si>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</si>
  <si>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</si>
  <si>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</si>
  <si>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</si>
  <si>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</si>
  <si>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</si>
  <si>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</si>
  <si>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</si>
  <si>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</si>
  <si>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</si>
  <si>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</si>
  <si>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</si>
  <si>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</si>
  <si>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</si>
  <si>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</si>
  <si>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</si>
  <si>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</si>
  <si>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</si>
  <si>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</si>
  <si>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</si>
  <si>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</si>
  <si>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</si>
  <si>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</si>
  <si>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</si>
  <si>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</si>
  <si>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</si>
  <si>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</si>
  <si>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</si>
  <si>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</si>
  <si>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</si>
  <si>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</si>
  <si>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</si>
  <si>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</si>
  <si>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</si>
  <si>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</si>
  <si>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</si>
  <si>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</si>
  <si>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</si>
  <si>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</si>
  <si>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</si>
  <si>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</si>
  <si>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</si>
  <si>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</si>
  <si>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</si>
  <si>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</si>
  <si>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</si>
  <si>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</si>
  <si>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</si>
  <si>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</si>
  <si>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</si>
  <si>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</si>
  <si>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</si>
  <si>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</si>
  <si>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</si>
  <si>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</si>
  <si>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</si>
  <si>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</si>
  <si>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</si>
  <si>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</si>
  <si>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</si>
  <si>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</si>
  <si>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</si>
  <si>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</si>
  <si>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</si>
  <si>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</si>
  <si>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</si>
  <si>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</si>
  <si>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</si>
  <si>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</si>
  <si>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</si>
  <si>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</si>
  <si>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</si>
  <si>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</si>
  <si>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</si>
  <si>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</si>
  <si>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</si>
  <si>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</si>
  <si>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</si>
  <si>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</si>
  <si>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</si>
  <si>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</si>
  <si>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</si>
  <si>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</si>
  <si>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</si>
  <si>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</si>
  <si>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</si>
  <si>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</si>
  <si>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</si>
  <si>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</si>
  <si>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</si>
  <si>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</si>
  <si>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</si>
  <si>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</si>
  <si>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</si>
  <si>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</si>
  <si>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</si>
  <si>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</si>
  <si>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</si>
  <si>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</si>
  <si>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</si>
  <si>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</si>
  <si>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</si>
  <si>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</si>
  <si>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</si>
  <si>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</si>
  <si>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</si>
  <si>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</si>
  <si>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</si>
  <si>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</si>
  <si>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</si>
  <si>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</si>
  <si>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</si>
  <si>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</si>
  <si>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</si>
  <si>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</si>
  <si>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</si>
  <si>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</si>
  <si>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</si>
  <si>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</si>
  <si>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</si>
  <si>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</si>
  <si>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</si>
  <si>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</si>
  <si>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</si>
  <si>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</si>
  <si>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</si>
  <si>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</si>
  <si>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</si>
  <si>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</si>
  <si>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</si>
  <si>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</si>
  <si>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</si>
  <si>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</si>
  <si>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</si>
  <si>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</si>
  <si>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</si>
  <si>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</si>
  <si>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</si>
  <si>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</si>
  <si>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</si>
  <si>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</si>
  <si>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</si>
  <si>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</si>
  <si>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</si>
  <si>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</si>
  <si>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</si>
  <si>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</si>
  <si>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</si>
  <si>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</si>
  <si>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</si>
  <si>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</si>
  <si>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</si>
  <si>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</si>
  <si>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</si>
  <si>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</si>
  <si>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</si>
  <si>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</si>
  <si>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</si>
  <si>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</si>
  <si>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</si>
  <si>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</si>
  <si>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</si>
  <si>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</si>
  <si>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</si>
  <si>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</si>
  <si>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</si>
  <si>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</si>
  <si>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</si>
  <si>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</si>
  <si>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</si>
  <si>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</si>
  <si>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</si>
  <si>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</si>
  <si>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</si>
  <si>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</si>
  <si>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</si>
  <si>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</si>
  <si>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</si>
  <si>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</si>
  <si>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</si>
  <si>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</si>
  <si>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</si>
  <si>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</si>
  <si>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</si>
  <si>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</si>
  <si>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</si>
  <si>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</si>
  <si>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</si>
  <si>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</si>
  <si>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</si>
  <si>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</si>
  <si>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</si>
  <si>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</si>
  <si>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</si>
  <si>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</si>
  <si>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</si>
  <si>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</si>
  <si>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</si>
  <si>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</si>
  <si>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</si>
  <si>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</si>
  <si>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</si>
  <si>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</si>
  <si>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</si>
  <si>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</si>
  <si>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</si>
  <si>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</si>
  <si>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</si>
  <si>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</si>
  <si>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</si>
  <si>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</si>
  <si>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</si>
  <si>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</si>
  <si>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</si>
  <si>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</si>
  <si>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</si>
  <si>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</si>
  <si>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</si>
  <si>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</si>
  <si>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</si>
  <si>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</si>
  <si>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</si>
  <si>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</si>
  <si>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</si>
  <si>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</si>
  <si>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</si>
  <si>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</si>
  <si>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</si>
  <si>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</si>
  <si>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</si>
  <si>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</si>
  <si>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</si>
  <si>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</si>
  <si>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</si>
  <si>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</si>
  <si>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</si>
  <si>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</si>
  <si>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</si>
  <si>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</si>
  <si>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</si>
  <si>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</si>
  <si>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</si>
  <si>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</si>
  <si>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</si>
  <si>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</si>
  <si>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</si>
  <si>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</si>
  <si>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</si>
  <si>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</si>
  <si>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</si>
  <si>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</si>
  <si>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</si>
  <si>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</si>
  <si>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</si>
  <si>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</si>
  <si>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</si>
  <si>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</si>
  <si>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</si>
  <si>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</si>
  <si>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</si>
  <si>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</si>
  <si>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</si>
  <si>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</si>
  <si>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</si>
  <si>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</si>
  <si>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</si>
  <si>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</si>
  <si>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</si>
  <si>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</si>
  <si>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</si>
  <si>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</si>
  <si>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</si>
  <si>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</si>
  <si>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</si>
  <si>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</si>
  <si>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</si>
  <si>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</si>
  <si>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</si>
  <si>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</si>
  <si>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</si>
  <si>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</si>
  <si>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</si>
  <si>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</si>
  <si>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</si>
  <si>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</si>
  <si>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</si>
  <si>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</si>
  <si>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</si>
  <si>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</si>
  <si>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</si>
  <si>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</si>
  <si>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</si>
  <si>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</si>
  <si>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</si>
  <si>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</si>
  <si>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</si>
  <si>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</si>
  <si>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</si>
  <si>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</si>
  <si>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</si>
  <si>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</si>
  <si>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</si>
  <si>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</si>
  <si>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</si>
  <si>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</si>
  <si>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</si>
  <si>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</si>
  <si>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</si>
  <si>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</si>
  <si>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</si>
  <si>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</si>
  <si>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</si>
  <si>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</si>
  <si>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</si>
  <si>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</si>
  <si>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</si>
  <si>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</si>
  <si>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</si>
  <si>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</si>
  <si>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</si>
  <si>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</si>
  <si>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</si>
  <si>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</si>
  <si>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</si>
  <si>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</si>
  <si>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</si>
  <si>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</si>
  <si>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</si>
  <si>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</si>
  <si>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</si>
  <si>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</si>
  <si>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</si>
  <si>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</si>
  <si>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</si>
  <si>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</si>
  <si>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</si>
  <si>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</si>
  <si>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</si>
  <si>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</si>
  <si>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</si>
  <si>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</si>
  <si>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</si>
  <si>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</si>
  <si>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</si>
  <si>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</si>
  <si>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</si>
  <si>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</si>
  <si>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</si>
  <si>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</si>
  <si>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</si>
  <si>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</si>
  <si>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</si>
  <si>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</si>
  <si>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</si>
  <si>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</si>
  <si>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</si>
  <si>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</si>
  <si>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</si>
  <si>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</si>
  <si>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</si>
  <si>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</si>
  <si>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</si>
  <si>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</si>
  <si>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</si>
  <si>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</si>
  <si>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</si>
  <si>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</si>
  <si>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</si>
  <si>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</si>
  <si>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</si>
  <si>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</si>
  <si>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</si>
  <si>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</si>
  <si>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</si>
  <si>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</si>
  <si>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</si>
  <si>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</si>
  <si>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</si>
  <si>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</si>
  <si>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</si>
  <si>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</si>
  <si>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</si>
  <si>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</si>
  <si>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</si>
  <si>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</si>
  <si>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</si>
  <si>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</si>
  <si>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</si>
  <si>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</si>
  <si>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</si>
  <si>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</si>
  <si>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</si>
  <si>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</si>
  <si>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</si>
  <si>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</si>
  <si>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</si>
  <si>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</si>
  <si>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</si>
  <si>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</si>
  <si>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</si>
  <si>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</si>
  <si>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</si>
  <si>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</si>
  <si>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</si>
  <si>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</si>
  <si>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</si>
  <si>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</si>
  <si>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</si>
  <si>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</si>
  <si>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</si>
  <si>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</si>
  <si>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</si>
  <si>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</si>
  <si>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</si>
  <si>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</si>
  <si>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</si>
  <si>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</si>
  <si>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</si>
  <si>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</si>
  <si>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</si>
  <si>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</si>
  <si>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</si>
  <si>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</si>
  <si>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</si>
  <si>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</si>
  <si>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</si>
  <si>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</si>
  <si>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</si>
  <si>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</si>
  <si>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</si>
  <si>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</si>
  <si>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</si>
  <si>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</si>
  <si>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</si>
  <si>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</si>
  <si>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</si>
  <si>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</si>
  <si>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</si>
  <si>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</si>
  <si>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</si>
  <si>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</si>
  <si>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</si>
  <si>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</si>
  <si>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</si>
  <si>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</si>
  <si>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</si>
  <si>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</si>
  <si>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</si>
  <si>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</si>
  <si>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</si>
  <si>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</si>
  <si>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</si>
  <si>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</si>
  <si>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</si>
  <si>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</si>
  <si>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</si>
  <si>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</si>
  <si>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</si>
  <si>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</si>
  <si>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</si>
  <si>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</si>
  <si>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</si>
  <si>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</si>
  <si>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</si>
  <si>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</si>
  <si>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</si>
  <si>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</si>
  <si>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</si>
  <si>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</si>
  <si>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</si>
  <si>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</si>
  <si>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</si>
  <si>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</si>
  <si>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</si>
  <si>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</si>
  <si>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</si>
  <si>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</si>
  <si>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</si>
  <si>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</si>
  <si>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</si>
  <si>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</si>
  <si>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</si>
  <si>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</si>
  <si>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</si>
  <si>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</si>
  <si>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</si>
  <si>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</si>
  <si>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</si>
  <si>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</si>
  <si>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</si>
  <si>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</si>
  <si>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</si>
  <si>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</si>
  <si>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</si>
  <si>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</si>
  <si>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</si>
  <si>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</si>
  <si>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</si>
  <si>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</si>
  <si>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</si>
  <si>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</si>
  <si>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</si>
  <si>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</si>
  <si>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</si>
  <si>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</si>
  <si>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</si>
  <si>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</si>
  <si>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</si>
  <si>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</si>
  <si>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</si>
  <si>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</si>
  <si>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</si>
  <si>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</si>
  <si>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</si>
  <si>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</si>
  <si>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</si>
  <si>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</si>
  <si>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</si>
  <si>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</si>
  <si>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</si>
  <si>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</si>
  <si>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</si>
  <si>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</si>
  <si>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</si>
  <si>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</si>
  <si>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</si>
  <si>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</si>
  <si>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</si>
  <si>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</si>
  <si>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</si>
  <si>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</si>
  <si>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</si>
  <si>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</si>
  <si>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</si>
  <si>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</si>
  <si>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</si>
  <si>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</si>
  <si>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</si>
  <si>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</si>
  <si>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</si>
  <si>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</si>
  <si>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</si>
  <si>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</si>
  <si>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</si>
  <si>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</si>
  <si>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</si>
  <si>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</si>
  <si>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</si>
  <si>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</si>
  <si>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</si>
  <si>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</si>
  <si>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</si>
  <si>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</si>
  <si>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</si>
  <si>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</si>
  <si>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</si>
  <si>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</si>
  <si>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</si>
  <si>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</si>
  <si>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</si>
  <si>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</si>
  <si>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</si>
  <si>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</si>
  <si>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</si>
  <si>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</si>
  <si>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</si>
  <si>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</si>
  <si>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</si>
  <si>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</si>
  <si>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</si>
  <si>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</si>
  <si>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</si>
  <si>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</si>
  <si>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</si>
  <si>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</si>
  <si>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</si>
  <si>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</si>
  <si>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</si>
  <si>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</si>
  <si>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</si>
  <si>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</si>
  <si>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</si>
  <si>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</si>
  <si>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</si>
  <si>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</si>
  <si>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</si>
  <si>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</si>
  <si>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</si>
  <si>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</si>
  <si>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</si>
  <si>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</si>
  <si>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</si>
  <si>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</si>
  <si>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</si>
  <si>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</si>
  <si>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</si>
  <si>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</si>
  <si>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</si>
  <si>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</si>
  <si>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</si>
  <si>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</si>
  <si>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</si>
  <si>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</si>
  <si>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</si>
  <si>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</si>
  <si>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</si>
  <si>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</si>
  <si>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</si>
  <si>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</si>
  <si>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</si>
  <si>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</si>
  <si>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</si>
  <si>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</si>
  <si>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</si>
  <si>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</si>
  <si>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</si>
  <si>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</si>
  <si>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</si>
  <si>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</si>
  <si>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</si>
  <si>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</si>
  <si>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</si>
  <si>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</si>
  <si>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</si>
  <si>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</si>
  <si>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</si>
  <si>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</si>
  <si>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</si>
  <si>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</si>
  <si>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</si>
  <si>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</si>
  <si>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</si>
  <si>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</si>
  <si>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</si>
  <si>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</si>
  <si>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</si>
  <si>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</si>
  <si>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</si>
  <si>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</si>
  <si>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</si>
  <si>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</si>
  <si>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</si>
  <si>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</si>
  <si>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</si>
  <si>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</si>
  <si>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</si>
  <si>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</si>
  <si>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</si>
  <si>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</si>
  <si>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</si>
  <si>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</si>
  <si>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</si>
  <si>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</si>
  <si>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</si>
  <si>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</si>
  <si>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</si>
  <si>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</si>
  <si>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</si>
  <si>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</si>
  <si>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</si>
  <si>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</si>
  <si>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</si>
  <si>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</si>
  <si>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</si>
  <si>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</si>
  <si>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</si>
  <si>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</si>
  <si>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</si>
  <si>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</si>
  <si>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</si>
  <si>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</si>
  <si>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</si>
  <si>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</si>
  <si>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</si>
  <si>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</si>
  <si>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</si>
  <si>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</si>
  <si>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</si>
  <si>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</si>
  <si>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</si>
  <si>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</si>
  <si>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</si>
  <si>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</si>
  <si>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</si>
  <si>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</si>
  <si>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</si>
  <si>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</si>
  <si>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</si>
  <si>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</si>
  <si>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</si>
  <si>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</si>
  <si>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</si>
  <si>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</si>
  <si>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</si>
  <si>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</si>
  <si>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</si>
  <si>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</si>
  <si>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</si>
  <si>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</si>
  <si>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</si>
  <si>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</si>
  <si>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</si>
  <si>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</si>
  <si>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</si>
  <si>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</si>
  <si>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</si>
  <si>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</si>
  <si>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</si>
  <si>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</si>
  <si>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</si>
  <si>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</si>
  <si>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</si>
  <si>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</si>
  <si>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</si>
  <si>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</si>
  <si>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</si>
  <si>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</si>
  <si>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</si>
  <si>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</si>
  <si>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</si>
  <si>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</si>
  <si>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</si>
  <si>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</si>
  <si>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</si>
  <si>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</si>
  <si>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</si>
  <si>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</si>
  <si>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</si>
  <si>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</si>
  <si>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</si>
  <si>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</si>
  <si>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</si>
  <si>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</si>
  <si>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</si>
  <si>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</si>
  <si>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</si>
  <si>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</si>
  <si>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</si>
  <si>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</si>
  <si>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</si>
  <si>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</si>
  <si>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</si>
  <si>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</si>
  <si>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</si>
  <si>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</si>
  <si>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</si>
  <si>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</si>
  <si>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</si>
  <si>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</si>
  <si>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</si>
  <si>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</si>
  <si>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</si>
  <si>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</si>
  <si>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</si>
  <si>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</si>
  <si>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</si>
  <si>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</si>
  <si>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</si>
  <si>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</si>
  <si>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</si>
  <si>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</si>
  <si>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</si>
  <si>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</si>
  <si>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</si>
  <si>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</si>
  <si>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</si>
  <si>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</si>
  <si>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</si>
  <si>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</si>
  <si>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</si>
  <si>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</si>
  <si>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</si>
  <si>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</si>
  <si>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</si>
  <si>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</si>
  <si>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</si>
  <si>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</si>
  <si>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</si>
  <si>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</si>
  <si>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</si>
  <si>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</si>
  <si>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</si>
  <si>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</si>
  <si>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</si>
  <si>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</si>
  <si>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</si>
  <si>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</si>
  <si>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</si>
  <si>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</si>
  <si>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</si>
  <si>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</si>
  <si>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</si>
  <si>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</si>
  <si>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</si>
  <si>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</si>
  <si>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</si>
  <si>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</si>
  <si>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</si>
  <si>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</si>
  <si>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</si>
  <si>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</si>
  <si>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</si>
  <si>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</si>
  <si>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</si>
  <si>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</si>
  <si>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</si>
  <si>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</si>
  <si>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</si>
  <si>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</si>
  <si>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</si>
  <si>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</si>
  <si>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</si>
  <si>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</si>
  <si>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</si>
  <si>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</si>
  <si>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</si>
  <si>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</si>
  <si>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</si>
  <si>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</si>
  <si>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</si>
  <si>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</si>
  <si>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</si>
  <si>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</si>
  <si>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</si>
  <si>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</si>
  <si>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</si>
  <si>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</si>
  <si>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</si>
  <si>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</si>
  <si>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</si>
  <si>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</si>
  <si>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</si>
  <si>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</si>
  <si>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</si>
  <si>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</si>
  <si>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</si>
  <si>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</si>
  <si>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</si>
  <si>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</si>
  <si>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</si>
  <si>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</si>
  <si>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</si>
  <si>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</si>
  <si>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</si>
  <si>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</si>
  <si>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</si>
  <si>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</si>
  <si>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</si>
  <si>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</si>
  <si>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</si>
  <si>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</si>
  <si>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</si>
  <si>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</si>
  <si>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</si>
  <si>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</si>
  <si>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</si>
  <si>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</si>
  <si>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</si>
  <si>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</si>
  <si>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</si>
  <si>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</si>
  <si>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</si>
  <si>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</si>
  <si>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</si>
  <si>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</si>
  <si>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</si>
  <si>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</si>
  <si>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</si>
  <si>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</si>
  <si>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</si>
  <si>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</si>
  <si>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</si>
  <si>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</si>
  <si>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</si>
  <si>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</si>
  <si>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</si>
  <si>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</si>
  <si>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</si>
  <si>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</si>
  <si>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</si>
  <si>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</si>
  <si>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</si>
  <si>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</si>
  <si>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</si>
  <si>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</si>
  <si>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</si>
  <si>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</si>
  <si>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</si>
  <si>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</si>
  <si>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</si>
  <si>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</si>
  <si>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</si>
  <si>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</si>
  <si>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</si>
  <si>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</si>
  <si>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</si>
  <si>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</si>
  <si>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</si>
  <si>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</si>
  <si>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</si>
  <si>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</si>
  <si>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</si>
  <si>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</si>
  <si>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</si>
  <si>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</si>
  <si>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</si>
  <si>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</si>
  <si>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</si>
  <si>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</si>
  <si>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</si>
  <si>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</si>
  <si>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</si>
  <si>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</si>
  <si>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</si>
  <si>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</si>
  <si>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</si>
  <si>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</si>
  <si>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</si>
  <si>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</si>
  <si>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</si>
  <si>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</si>
  <si>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</si>
  <si>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</si>
  <si>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</si>
  <si>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</si>
  <si>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</si>
  <si>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</si>
  <si>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</si>
  <si>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</si>
  <si>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</si>
  <si>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</si>
  <si>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</si>
  <si>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</si>
  <si>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</si>
  <si>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</si>
  <si>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</si>
  <si>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</si>
  <si>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</si>
  <si>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</si>
  <si>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</si>
  <si>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</si>
  <si>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</si>
  <si>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</si>
  <si>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</si>
  <si>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</si>
  <si>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</si>
  <si>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</si>
  <si>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</si>
  <si>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</si>
  <si>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</si>
  <si>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</si>
  <si>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</si>
  <si>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</si>
  <si>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</si>
  <si>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</si>
  <si>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</si>
  <si>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</si>
  <si>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</si>
  <si>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</si>
  <si>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</si>
  <si>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</si>
  <si>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</si>
  <si>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</si>
  <si>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</si>
  <si>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</si>
  <si>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</si>
  <si>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</si>
  <si>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</si>
  <si>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</si>
  <si>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</si>
  <si>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</si>
  <si>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</si>
  <si>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</si>
  <si>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</si>
  <si>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</si>
  <si>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</si>
  <si>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</si>
  <si>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</si>
  <si>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</si>
  <si>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</si>
  <si>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</si>
  <si>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</si>
  <si>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</si>
  <si>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</si>
  <si>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</si>
  <si>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</si>
  <si>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</si>
  <si>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</si>
  <si>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</si>
  <si>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</si>
  <si>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</si>
  <si>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</si>
  <si>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</si>
  <si>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</si>
  <si>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</si>
  <si>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</si>
  <si>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</si>
  <si>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</si>
  <si>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</si>
  <si>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</si>
  <si>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</si>
  <si>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</si>
  <si>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</si>
  <si>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</si>
  <si>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</si>
  <si>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</si>
  <si>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</si>
  <si>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</si>
  <si>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</si>
  <si>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</si>
  <si>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</si>
  <si>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</si>
  <si>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</si>
  <si>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</si>
  <si>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</si>
  <si>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</si>
  <si>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</si>
  <si>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</si>
  <si>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</si>
  <si>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</si>
  <si>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</si>
  <si>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</si>
  <si>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</si>
  <si>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</si>
  <si>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</si>
  <si>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</si>
  <si>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</si>
  <si>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</si>
  <si>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</si>
  <si>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</si>
  <si>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</si>
  <si>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</si>
  <si>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</si>
  <si>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</si>
  <si>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</si>
  <si>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</si>
  <si>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</si>
  <si>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</si>
  <si>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</si>
  <si>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</si>
  <si>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</si>
  <si>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</si>
  <si>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</si>
  <si>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</si>
  <si>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</si>
  <si>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</si>
  <si>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</si>
  <si>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</si>
  <si>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</si>
  <si>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</si>
  <si>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</si>
  <si>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</si>
  <si>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</si>
  <si>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</si>
  <si>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</si>
  <si>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</si>
  <si>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</si>
  <si>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</si>
  <si>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</si>
  <si>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</si>
  <si>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</si>
  <si>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</si>
  <si>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</si>
  <si>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</si>
  <si>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</si>
  <si>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</si>
  <si>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</si>
  <si>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</si>
  <si>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</si>
  <si>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</si>
  <si>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</si>
  <si>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</si>
  <si>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</si>
  <si>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</si>
  <si>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</si>
  <si>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</si>
  <si>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</si>
  <si>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</si>
  <si>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</si>
  <si>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</si>
  <si>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</si>
  <si>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</si>
  <si>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</si>
  <si>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</si>
  <si>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</si>
  <si>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</si>
  <si>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</si>
  <si>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</si>
  <si>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</si>
  <si>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</si>
  <si>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</si>
  <si>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</si>
  <si>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</si>
  <si>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</si>
  <si>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</si>
  <si>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</si>
  <si>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</si>
  <si>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</si>
  <si>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</si>
  <si>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</si>
  <si>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</si>
  <si>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</si>
  <si>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</si>
  <si>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</si>
  <si>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</si>
  <si>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</si>
  <si>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</si>
  <si>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</si>
  <si>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</si>
  <si>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</si>
  <si>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</si>
  <si>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</si>
  <si>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</si>
  <si>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</si>
  <si>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</si>
  <si>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</si>
  <si>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</si>
  <si>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</si>
  <si>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</si>
  <si>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</si>
  <si>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</si>
  <si>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</si>
  <si>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</si>
  <si>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</si>
  <si>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</si>
  <si>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</si>
  <si>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</si>
  <si>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</si>
  <si>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</si>
  <si>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</si>
  <si>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</si>
  <si>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</si>
  <si>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</si>
  <si>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</si>
  <si>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</si>
  <si>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</si>
  <si>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</si>
  <si>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</si>
  <si>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</si>
  <si>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</si>
  <si>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</si>
  <si>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</si>
  <si>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</si>
  <si>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</si>
  <si>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</si>
  <si>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</si>
  <si>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</si>
  <si>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</si>
  <si>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</si>
  <si>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</si>
  <si>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</si>
  <si>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</si>
  <si>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</si>
  <si>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</si>
  <si>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</si>
  <si>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</si>
  <si>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</si>
  <si>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</si>
  <si>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</si>
  <si>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</si>
  <si>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</si>
  <si>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</si>
  <si>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</si>
  <si>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</si>
  <si>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</si>
  <si>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</si>
  <si>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</si>
  <si>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</si>
  <si>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</si>
  <si>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</si>
  <si>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</si>
  <si>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</si>
  <si>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</si>
  <si>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</si>
  <si>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</si>
  <si>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</si>
  <si>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</si>
  <si>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</si>
  <si>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</si>
  <si>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</si>
  <si>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</si>
  <si>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</si>
  <si>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</si>
  <si>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</si>
  <si>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</si>
  <si>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</si>
  <si>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</si>
  <si>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</si>
  <si>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</si>
  <si>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</si>
  <si>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</si>
  <si>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</si>
  <si>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</si>
  <si>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</si>
  <si>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</si>
  <si>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</si>
  <si>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</si>
  <si>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</si>
  <si>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</si>
  <si>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</si>
  <si>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</si>
  <si>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</si>
  <si>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</si>
  <si>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</si>
  <si>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</si>
  <si>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</si>
  <si>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</si>
  <si>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</si>
  <si>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</si>
  <si>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</si>
  <si>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</si>
  <si>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</si>
  <si>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</si>
  <si>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</si>
  <si>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</si>
  <si>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</si>
  <si>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</si>
  <si>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</si>
  <si>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</si>
  <si>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</si>
  <si>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</si>
  <si>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</si>
  <si>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</si>
  <si>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</si>
  <si>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</si>
  <si>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</si>
  <si>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</si>
  <si>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</si>
  <si>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</si>
  <si>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</si>
  <si>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</si>
  <si>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</si>
  <si>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</si>
  <si>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</si>
  <si>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</si>
  <si>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</si>
  <si>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</si>
  <si>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</si>
  <si>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</si>
  <si>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</si>
  <si>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</si>
  <si>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</si>
  <si>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</si>
  <si>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</si>
  <si>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</si>
  <si>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</si>
  <si>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</si>
  <si>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</si>
  <si>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</si>
  <si>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</si>
  <si>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</si>
  <si>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</si>
  <si>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</si>
  <si>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</si>
  <si>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</si>
  <si>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</si>
  <si>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</si>
  <si>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</si>
  <si>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</si>
  <si>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</si>
  <si>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</si>
  <si>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</si>
  <si>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</si>
  <si>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</si>
  <si>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</si>
  <si>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</si>
  <si>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</si>
  <si>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</si>
  <si>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</si>
  <si>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</si>
  <si>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</si>
  <si>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</si>
  <si>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</si>
  <si>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</si>
  <si>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</si>
  <si>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</si>
  <si>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</si>
  <si>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</si>
  <si>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</si>
  <si>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</si>
  <si>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</si>
  <si>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</si>
  <si>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</si>
  <si>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</si>
  <si>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</si>
  <si>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</si>
  <si>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</si>
  <si>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</si>
  <si>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</si>
  <si>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</si>
  <si>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</si>
  <si>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</si>
  <si>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</si>
  <si>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</si>
  <si>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</si>
  <si>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</si>
  <si>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</si>
  <si>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</si>
  <si>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</si>
  <si>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</si>
  <si>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</si>
  <si>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</si>
  <si>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</si>
  <si>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</si>
  <si>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</si>
  <si>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</si>
  <si>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</si>
  <si>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</si>
  <si>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</si>
  <si>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</si>
  <si>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</si>
  <si>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</si>
  <si>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</si>
  <si>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</si>
  <si>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</si>
  <si>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</si>
  <si>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</si>
  <si>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</si>
  <si>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</si>
  <si>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</si>
  <si>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</si>
  <si>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</si>
  <si>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</si>
  <si>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</si>
  <si>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</si>
  <si>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</si>
  <si>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</si>
  <si>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</si>
  <si>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</si>
  <si>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</si>
  <si>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</si>
  <si>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</si>
  <si>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</si>
  <si>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</si>
  <si>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</si>
  <si>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</si>
  <si>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</si>
  <si>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</si>
  <si>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</si>
  <si>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</si>
  <si>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</si>
  <si>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</si>
  <si>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</si>
  <si>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</si>
  <si>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</si>
  <si>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</si>
  <si>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</si>
  <si>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</si>
  <si>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</si>
  <si>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</si>
  <si>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</si>
  <si>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</si>
  <si>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</si>
  <si>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</si>
  <si>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</si>
  <si>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</si>
  <si>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</si>
  <si>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</si>
  <si>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</si>
  <si>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</si>
  <si>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</si>
  <si>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</si>
  <si>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</si>
  <si>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</si>
  <si>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</si>
  <si>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</si>
  <si>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</si>
  <si>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</si>
  <si>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</si>
  <si>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</si>
  <si>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</si>
  <si>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</si>
  <si>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</si>
  <si>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</si>
  <si>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</si>
  <si>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</si>
  <si>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</si>
  <si>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</si>
  <si>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</si>
  <si>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</si>
  <si>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</si>
  <si>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</si>
  <si>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</si>
  <si>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</si>
  <si>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</si>
  <si>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</si>
  <si>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</si>
  <si>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</si>
  <si>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</si>
  <si>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</si>
  <si>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</si>
  <si>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</si>
  <si>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</si>
  <si>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</si>
  <si>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</si>
  <si>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</si>
  <si>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</si>
  <si>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</si>
  <si>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</si>
  <si>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</si>
  <si>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</si>
  <si>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</si>
  <si>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</si>
  <si>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</si>
  <si>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</si>
  <si>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</si>
  <si>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</si>
  <si>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</si>
  <si>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</si>
  <si>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</si>
  <si>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</si>
  <si>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</si>
  <si>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</si>
  <si>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</si>
  <si>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</si>
  <si>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</si>
  <si>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</si>
  <si>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</si>
  <si>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</si>
  <si>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</si>
  <si>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</si>
  <si>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</si>
  <si>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</si>
  <si>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</si>
  <si>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</si>
  <si>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</si>
  <si>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</si>
  <si>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</si>
  <si>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</si>
  <si>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</si>
  <si>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</si>
  <si>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</si>
  <si>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</si>
  <si>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</si>
  <si>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</si>
  <si>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</si>
  <si>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</si>
  <si>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</si>
  <si>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</si>
  <si>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</si>
  <si>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</si>
  <si>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</si>
  <si>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</si>
  <si>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</si>
  <si>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</si>
  <si>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</si>
  <si>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</si>
  <si>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</si>
  <si>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</si>
  <si>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</si>
  <si>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</si>
  <si>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</si>
  <si>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</si>
  <si>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</si>
  <si>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</si>
  <si>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</si>
  <si>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</si>
  <si>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</si>
  <si>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</si>
  <si>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</si>
  <si>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</si>
  <si>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</si>
  <si>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</si>
  <si>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</si>
  <si>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</si>
  <si>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</si>
  <si>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</si>
  <si>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</si>
  <si>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</si>
  <si>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</si>
  <si>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</si>
  <si>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</si>
  <si>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</si>
  <si>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</si>
  <si>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</si>
  <si>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</si>
  <si>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</si>
  <si>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</si>
  <si>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</si>
  <si>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</si>
  <si>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</si>
  <si>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</si>
  <si>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</si>
  <si>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</si>
  <si>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</si>
  <si>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</si>
  <si>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</si>
  <si>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</si>
  <si>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</si>
  <si>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</si>
  <si>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</si>
  <si>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</si>
  <si>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</si>
  <si>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</si>
  <si>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</si>
  <si>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</si>
  <si>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</si>
  <si>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</si>
  <si>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</si>
  <si>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</si>
  <si>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</si>
  <si>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</si>
  <si>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</si>
  <si>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</si>
  <si>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</si>
  <si>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</si>
  <si>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</si>
  <si>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</si>
  <si>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</si>
  <si>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</si>
  <si>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</si>
  <si>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</si>
  <si>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</si>
  <si>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</si>
  <si>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</si>
  <si>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</si>
  <si>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</si>
  <si>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</si>
  <si>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</si>
  <si>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</si>
  <si>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</si>
  <si>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</si>
  <si>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</si>
  <si>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</si>
  <si>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</si>
  <si>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</si>
  <si>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</si>
  <si>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</si>
  <si>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</si>
  <si>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</si>
  <si>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</si>
  <si>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</si>
  <si>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</si>
  <si>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</si>
  <si>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</si>
  <si>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</si>
  <si>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</si>
  <si>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</si>
  <si>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</si>
  <si>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</si>
  <si>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</si>
  <si>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</si>
  <si>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</si>
  <si>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</si>
  <si>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</si>
  <si>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</si>
  <si>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</si>
  <si>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</si>
  <si>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</si>
  <si>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</si>
  <si>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</si>
  <si>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</si>
  <si>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</si>
  <si>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</si>
  <si>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</si>
  <si>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</si>
  <si>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</si>
  <si>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</si>
  <si>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</si>
  <si>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</si>
  <si>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</si>
  <si>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</si>
  <si>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</si>
  <si>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</si>
  <si>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</si>
  <si>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</si>
  <si>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</si>
  <si>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</si>
  <si>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</si>
  <si>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</si>
  <si>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</si>
  <si>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</si>
  <si>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</si>
  <si>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</si>
  <si>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</si>
  <si>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</si>
  <si>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</si>
  <si>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</si>
  <si>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</si>
  <si>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</si>
  <si>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</si>
  <si>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</si>
  <si>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</si>
  <si>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</si>
  <si>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</si>
  <si>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</si>
  <si>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</si>
  <si>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</si>
  <si>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</si>
  <si>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</si>
  <si>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</si>
  <si>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</si>
  <si>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</si>
  <si>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</si>
  <si>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</si>
  <si>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</si>
  <si>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</si>
  <si>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</si>
  <si>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</si>
  <si>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</si>
  <si>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</si>
  <si>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</si>
  <si>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</si>
  <si>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</si>
  <si>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</si>
  <si>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</si>
  <si>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</si>
  <si>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</si>
  <si>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</si>
  <si>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</si>
  <si>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</si>
  <si>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</si>
  <si>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</si>
  <si>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</si>
  <si>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</si>
  <si>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</si>
  <si>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</si>
  <si>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</si>
  <si>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</si>
  <si>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</si>
  <si>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</si>
  <si>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</si>
  <si>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</si>
  <si>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</si>
  <si>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</si>
  <si>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</si>
  <si>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</si>
  <si>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</si>
  <si>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</si>
  <si>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</si>
  <si>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</si>
  <si>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</si>
  <si>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</si>
  <si>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</si>
  <si>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</si>
  <si>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</si>
  <si>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</si>
  <si>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</si>
  <si>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</si>
  <si>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</si>
  <si>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</si>
  <si>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</si>
  <si>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</si>
  <si>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</si>
  <si>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</si>
  <si>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</si>
  <si>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</si>
  <si>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</si>
  <si>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</si>
  <si>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</si>
  <si>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</si>
  <si>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</si>
  <si>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</si>
  <si>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</si>
  <si>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</si>
  <si>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</si>
  <si>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</si>
  <si>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</si>
  <si>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</si>
  <si>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</si>
  <si>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</si>
  <si>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</si>
  <si>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</si>
  <si>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</si>
  <si>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</si>
  <si>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</si>
  <si>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</si>
  <si>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</si>
  <si>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</si>
  <si>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</si>
  <si>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</si>
  <si>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</si>
  <si>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</si>
  <si>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</si>
  <si>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</si>
  <si>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</si>
  <si>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</si>
  <si>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</si>
  <si>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</si>
  <si>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</si>
  <si>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</si>
  <si>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</si>
  <si>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</si>
  <si>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</si>
  <si>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</si>
  <si>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</si>
  <si>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</si>
  <si>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</si>
  <si>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</si>
  <si>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</si>
  <si>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</si>
  <si>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</si>
  <si>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</si>
  <si>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</si>
  <si>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</si>
  <si>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</si>
  <si>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</si>
  <si>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</si>
  <si>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</si>
  <si>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</si>
  <si>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</si>
  <si>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</si>
  <si>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</si>
  <si>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</si>
  <si>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</si>
  <si>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</si>
  <si>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</si>
  <si>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</si>
  <si>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</si>
  <si>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</si>
  <si>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</si>
  <si>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</si>
  <si>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</si>
  <si>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</si>
  <si>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</si>
  <si>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</si>
  <si>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</si>
  <si>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</si>
  <si>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</si>
  <si>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</si>
  <si>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</si>
  <si>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</si>
  <si>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</si>
  <si>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</si>
  <si>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</si>
  <si>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</si>
  <si>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</si>
  <si>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</si>
  <si>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</si>
  <si>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</si>
  <si>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</si>
  <si>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</si>
  <si>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</si>
  <si>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</si>
  <si>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</si>
  <si>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</si>
  <si>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</si>
  <si>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</si>
  <si>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</si>
  <si>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</si>
  <si>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</si>
  <si>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</si>
  <si>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</si>
  <si>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</si>
  <si>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</si>
  <si>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</si>
  <si>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</si>
  <si>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</si>
  <si>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</si>
  <si>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</si>
  <si>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</si>
  <si>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</si>
  <si>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</si>
  <si>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</si>
  <si>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</si>
  <si>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</si>
  <si>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</si>
  <si>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</si>
  <si>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</si>
  <si>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</si>
  <si>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</si>
  <si>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</si>
  <si>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</si>
  <si>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</si>
  <si>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</si>
  <si>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</si>
  <si>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</si>
  <si>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</si>
  <si>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</si>
  <si>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</si>
  <si>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</si>
  <si>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</si>
  <si>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</si>
  <si>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</si>
  <si>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</si>
  <si>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</si>
  <si>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</si>
  <si>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</si>
  <si>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</si>
  <si>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</si>
  <si>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</si>
  <si>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</si>
  <si>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</si>
  <si>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</si>
  <si>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</si>
  <si>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</si>
  <si>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</si>
  <si>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</si>
  <si>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</si>
  <si>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</si>
  <si>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</si>
  <si>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</si>
  <si>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</si>
  <si>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</si>
  <si>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</si>
  <si>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</si>
  <si>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</si>
  <si>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</si>
  <si>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</si>
  <si>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</si>
  <si>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</si>
  <si>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</si>
  <si>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</si>
  <si>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</si>
  <si>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</si>
  <si>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</si>
  <si>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</si>
  <si>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</si>
  <si>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</si>
  <si>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</si>
  <si>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</si>
  <si>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</si>
  <si>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</si>
  <si>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</si>
  <si>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</si>
  <si>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</si>
  <si>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</si>
  <si>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</si>
  <si>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</si>
  <si>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</si>
  <si>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</si>
  <si>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</si>
  <si>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</si>
  <si>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</si>
  <si>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</si>
  <si>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</si>
  <si>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</si>
  <si>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</si>
  <si>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</si>
  <si>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</si>
  <si>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</si>
  <si>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</si>
  <si>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</si>
  <si>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</si>
  <si>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</si>
  <si>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</si>
  <si>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</si>
  <si>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</si>
  <si>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</si>
  <si>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</si>
  <si>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</si>
  <si>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</si>
  <si>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</si>
  <si>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</si>
  <si>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</si>
  <si>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</si>
  <si>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</si>
  <si>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</si>
  <si>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</si>
  <si>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</si>
  <si>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</si>
  <si>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</si>
  <si>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</si>
  <si>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</si>
  <si>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</si>
  <si>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</si>
  <si>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</si>
  <si>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</si>
  <si>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</si>
  <si>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</si>
  <si>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</si>
  <si>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</si>
  <si>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</si>
  <si>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</si>
  <si>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</si>
  <si>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</si>
  <si>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</si>
  <si>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</si>
  <si>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</si>
  <si>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</si>
  <si>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</si>
  <si>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</si>
  <si>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</si>
  <si>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</si>
  <si>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</si>
  <si>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</si>
  <si>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</si>
  <si>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</si>
  <si>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</si>
  <si>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</si>
  <si>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</si>
  <si>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</si>
  <si>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</si>
  <si>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</si>
  <si>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</si>
  <si>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</si>
  <si>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</si>
  <si>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</si>
  <si>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</si>
  <si>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</si>
  <si>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</si>
  <si>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</si>
  <si>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</si>
  <si>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</si>
  <si>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</si>
  <si>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</si>
  <si>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</si>
  <si>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</si>
  <si>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</si>
  <si>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</si>
  <si>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</si>
  <si>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</si>
  <si>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</si>
  <si>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</si>
  <si>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</si>
  <si>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</si>
  <si>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</si>
  <si>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</si>
  <si>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</si>
  <si>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</si>
  <si>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</si>
  <si>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</si>
  <si>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</si>
  <si>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</si>
  <si>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</si>
  <si>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</si>
  <si>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</si>
  <si>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</si>
  <si>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</si>
  <si>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</si>
  <si>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</si>
  <si>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</si>
  <si>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</si>
  <si>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</si>
  <si>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</si>
  <si>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</si>
  <si>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</si>
  <si>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</si>
  <si>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</si>
  <si>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</si>
  <si>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</si>
  <si>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</si>
  <si>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</si>
  <si>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</si>
  <si>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</si>
  <si>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</si>
  <si>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</si>
  <si>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</si>
  <si>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</si>
  <si>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</si>
  <si>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</si>
  <si>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</si>
  <si>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</si>
  <si>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</si>
  <si>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</si>
  <si>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</si>
  <si>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</si>
  <si>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</si>
  <si>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</si>
  <si>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</si>
  <si>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</si>
  <si>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</si>
  <si>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</si>
  <si>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</si>
  <si>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</si>
  <si>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</si>
  <si>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</si>
  <si>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</si>
  <si>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</si>
  <si>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</si>
  <si>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</si>
  <si>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</si>
  <si>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</si>
  <si>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</si>
  <si>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</si>
  <si>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</si>
  <si>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</si>
  <si>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</si>
  <si>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</si>
  <si>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</si>
  <si>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</si>
  <si>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</si>
  <si>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</si>
  <si>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</si>
  <si>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</si>
  <si>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</si>
  <si>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</si>
  <si>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</si>
  <si>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</si>
  <si>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</si>
  <si>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</si>
  <si>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</si>
  <si>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</si>
  <si>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</si>
  <si>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</si>
  <si>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</si>
  <si>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</si>
  <si>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</si>
  <si>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</si>
  <si>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</si>
  <si>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</si>
  <si>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</si>
  <si>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</si>
  <si>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</si>
  <si>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</si>
  <si>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</si>
  <si>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</si>
  <si>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</si>
  <si>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</si>
  <si>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</si>
  <si>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</si>
  <si>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</si>
  <si>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</si>
  <si>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</si>
  <si>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</si>
  <si>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</si>
  <si>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</si>
  <si>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</si>
  <si>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</si>
  <si>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</si>
  <si>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</si>
  <si>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</si>
  <si>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</si>
  <si>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</si>
  <si>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</si>
  <si>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</si>
  <si>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</si>
  <si>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</si>
  <si>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</si>
  <si>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</si>
  <si>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</si>
  <si>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</si>
  <si>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</si>
  <si>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</si>
  <si>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</si>
  <si>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</si>
  <si>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</si>
  <si>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</si>
  <si>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</si>
  <si>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</si>
  <si>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</si>
  <si>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</si>
  <si>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</si>
  <si>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</si>
  <si>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</si>
  <si>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</si>
  <si>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</si>
  <si>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</si>
  <si>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</si>
  <si>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</si>
  <si>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</si>
  <si>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</si>
  <si>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</si>
  <si>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</si>
  <si>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</si>
  <si>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</si>
  <si>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</si>
  <si>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</si>
  <si>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</si>
  <si>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</si>
  <si>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</si>
  <si>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</si>
  <si>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</si>
  <si>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</si>
  <si>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</si>
  <si>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</si>
  <si>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</si>
  <si>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</si>
  <si>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</si>
  <si>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</si>
  <si>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</si>
  <si>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</si>
  <si>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</si>
  <si>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</si>
  <si>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</si>
  <si>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</si>
  <si>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</si>
  <si>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</si>
  <si>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</si>
  <si>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</si>
  <si>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</si>
  <si>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</si>
  <si>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</si>
  <si>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</si>
  <si>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</si>
  <si>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</si>
  <si>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</si>
  <si>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</si>
  <si>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</si>
  <si>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</si>
  <si>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</si>
  <si>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</si>
  <si>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</si>
  <si>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</si>
  <si>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</si>
  <si>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</si>
  <si>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</si>
  <si>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</si>
  <si>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</si>
  <si>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</si>
  <si>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</si>
  <si>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</si>
  <si>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</si>
  <si>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</si>
  <si>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</si>
  <si>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</si>
  <si>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</si>
  <si>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</si>
  <si>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</si>
  <si>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</si>
  <si>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</si>
  <si>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</si>
  <si>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</si>
  <si>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</si>
  <si>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</si>
  <si>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</si>
  <si>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</si>
  <si>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</si>
  <si>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</si>
  <si>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</si>
  <si>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</si>
  <si>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</si>
  <si>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</si>
  <si>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</si>
  <si>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</si>
  <si>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</si>
  <si>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</si>
  <si>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</si>
  <si>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</si>
  <si>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</si>
  <si>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</si>
  <si>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</si>
  <si>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</si>
  <si>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</si>
  <si>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</si>
  <si>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</si>
  <si>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</si>
  <si>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</si>
  <si>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</si>
  <si>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</si>
  <si>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</si>
  <si>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</si>
  <si>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</si>
  <si>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</si>
  <si>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</si>
  <si>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</si>
  <si>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</si>
  <si>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</si>
  <si>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</si>
  <si>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</si>
  <si>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</si>
  <si>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</si>
  <si>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</si>
  <si>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</si>
  <si>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</si>
  <si>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</si>
  <si>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</si>
  <si>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</si>
  <si>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</si>
  <si>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</si>
  <si>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</si>
  <si>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</si>
  <si>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</si>
  <si>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</si>
  <si>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</si>
  <si>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</si>
  <si>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</si>
  <si>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</si>
  <si>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</si>
  <si>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</si>
  <si>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</si>
  <si>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</si>
  <si>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</si>
  <si>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</si>
  <si>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</si>
  <si>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</si>
  <si>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</si>
  <si>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</si>
  <si>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</si>
  <si>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</si>
  <si>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</si>
  <si>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</si>
  <si>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</si>
  <si>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</si>
  <si>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</si>
  <si>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</si>
  <si>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</si>
  <si>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</si>
  <si>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</si>
  <si>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</si>
  <si>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</si>
  <si>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</si>
  <si>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</si>
  <si>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</si>
  <si>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</si>
  <si>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</si>
  <si>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</si>
  <si>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</si>
  <si>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</si>
  <si>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</si>
  <si>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</si>
  <si>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</si>
  <si>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</si>
  <si>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</si>
  <si>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</si>
  <si>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</si>
  <si>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</si>
  <si>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</si>
  <si>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</si>
  <si>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</si>
  <si>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</si>
  <si>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</si>
  <si>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</si>
  <si>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</si>
  <si>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</si>
  <si>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</si>
  <si>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</si>
  <si>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</si>
  <si>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</si>
  <si>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</si>
  <si>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</si>
  <si>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</si>
  <si>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</si>
  <si>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</si>
  <si>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</si>
  <si>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</si>
  <si>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</si>
  <si>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</si>
  <si>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</si>
  <si>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</si>
  <si>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</si>
  <si>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</si>
  <si>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</si>
  <si>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</si>
  <si>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</si>
  <si>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</si>
  <si>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</si>
  <si>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</si>
  <si>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</si>
  <si>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</si>
  <si>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</si>
  <si>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</si>
  <si>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</si>
  <si>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</si>
  <si>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</si>
  <si>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</si>
  <si>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</si>
  <si>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</si>
  <si>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</si>
  <si>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</si>
  <si>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</si>
  <si>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</si>
  <si>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</si>
  <si>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</si>
  <si>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</si>
  <si>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</si>
  <si>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</si>
  <si>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</si>
  <si>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</si>
  <si>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</si>
  <si>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</si>
  <si>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</si>
  <si>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</si>
  <si>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</si>
  <si>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</si>
  <si>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</si>
  <si>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</si>
  <si>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</si>
  <si>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</si>
  <si>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</si>
  <si>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</si>
  <si>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</si>
  <si>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</si>
  <si>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</si>
  <si>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</si>
  <si>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</si>
  <si>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</si>
  <si>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</si>
  <si>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</si>
  <si>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</si>
  <si>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</si>
  <si>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</si>
  <si>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</si>
  <si>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</si>
  <si>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</si>
  <si>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</si>
  <si>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</si>
  <si>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</si>
  <si>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</si>
  <si>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</si>
  <si>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</si>
  <si>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</si>
  <si>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</si>
  <si>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</si>
  <si>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</si>
  <si>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</si>
  <si>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</si>
  <si>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</si>
  <si>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</si>
  <si>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</si>
  <si>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</si>
  <si>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</si>
  <si>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</si>
  <si>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</si>
  <si>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</si>
  <si>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</si>
  <si>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</si>
  <si>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</si>
  <si>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</si>
  <si>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</si>
  <si>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</si>
  <si>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</si>
  <si>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</si>
  <si>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</si>
  <si>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</si>
  <si>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</si>
  <si>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</si>
  <si>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</si>
  <si>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</si>
  <si>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</si>
  <si>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</si>
  <si>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</si>
  <si>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</si>
  <si>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</si>
  <si>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</si>
  <si>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</si>
  <si>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</si>
  <si>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</si>
  <si>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</si>
  <si>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</si>
  <si>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</si>
  <si>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</si>
  <si>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</si>
  <si>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</si>
  <si>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</si>
  <si>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</si>
  <si>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</si>
  <si>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</si>
  <si>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</si>
  <si>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</si>
  <si>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</si>
  <si>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</si>
  <si>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</si>
  <si>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</si>
  <si>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</si>
  <si>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</si>
  <si>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</si>
  <si>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</si>
  <si>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</si>
  <si>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</si>
  <si>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</si>
  <si>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</si>
  <si>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</si>
  <si>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</si>
  <si>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</si>
  <si>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</si>
  <si>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</si>
  <si>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</si>
  <si>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</si>
  <si>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</si>
  <si>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</si>
  <si>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</si>
  <si>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</si>
  <si>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</si>
  <si>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</si>
  <si>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</si>
  <si>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</si>
  <si>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</si>
  <si>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</si>
  <si>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</si>
  <si>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</si>
  <si>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</si>
  <si>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</si>
  <si>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</si>
  <si>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</si>
  <si>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</si>
  <si>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</si>
  <si>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</si>
  <si>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</si>
  <si>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</si>
  <si>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</si>
  <si>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</si>
  <si>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</si>
  <si>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</si>
  <si>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</si>
  <si>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</si>
  <si>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</si>
  <si>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</si>
  <si>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</si>
  <si>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</si>
  <si>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</si>
  <si>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</si>
  <si>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</si>
  <si>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</si>
  <si>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</si>
  <si>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</si>
  <si>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</si>
  <si>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</si>
  <si>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</si>
  <si>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</si>
  <si>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</si>
  <si>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</si>
  <si>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</si>
  <si>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</si>
  <si>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</si>
  <si>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</si>
  <si>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</si>
  <si>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</si>
  <si>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</si>
  <si>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</si>
  <si>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</si>
  <si>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</si>
  <si>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</si>
  <si>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</si>
  <si>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</si>
  <si>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</si>
  <si>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</si>
  <si>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</si>
  <si>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</si>
  <si>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</si>
  <si>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</si>
  <si>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</si>
  <si>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</si>
  <si>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</si>
  <si>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</si>
  <si>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</si>
  <si>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</si>
  <si>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</si>
  <si>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</si>
  <si>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</si>
  <si>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</si>
  <si>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</si>
  <si>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</si>
  <si>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</si>
  <si>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</si>
  <si>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</si>
  <si>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</si>
  <si>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</si>
  <si>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</si>
  <si>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</si>
  <si>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</si>
  <si>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</si>
  <si>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</si>
  <si>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</si>
  <si>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</si>
  <si>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</si>
  <si>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</si>
  <si>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</si>
  <si>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</si>
  <si>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</si>
  <si>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</si>
  <si>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</si>
  <si>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</si>
  <si>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</si>
  <si>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</si>
  <si>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</si>
  <si>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</si>
  <si>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</si>
  <si>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</si>
  <si>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</si>
  <si>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</si>
  <si>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</si>
  <si>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</si>
  <si>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</si>
  <si>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</si>
  <si>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</si>
  <si>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</si>
  <si>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</si>
  <si>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</si>
  <si>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</si>
  <si>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</si>
  <si>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</si>
  <si>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</si>
  <si>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</si>
  <si>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</si>
  <si>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</si>
  <si>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</si>
  <si>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</si>
  <si>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</si>
  <si>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</si>
  <si>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</si>
  <si>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</si>
  <si>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</si>
  <si>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</si>
  <si>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</si>
  <si>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</si>
  <si>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</si>
  <si>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</si>
  <si>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</si>
  <si>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</si>
  <si>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</si>
  <si>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</si>
  <si>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</si>
  <si>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</si>
  <si>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</si>
  <si>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</si>
  <si>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</si>
  <si>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</si>
  <si>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</si>
  <si>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</si>
  <si>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</si>
  <si>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</si>
  <si>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</si>
  <si>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</si>
  <si>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</si>
  <si>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</si>
  <si>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</si>
  <si>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</si>
  <si>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</si>
  <si>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</si>
  <si>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</si>
  <si>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</si>
  <si>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</si>
  <si>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</si>
  <si>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</si>
  <si>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</si>
  <si>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</si>
  <si>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</si>
  <si>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</si>
  <si>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</si>
  <si>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</si>
  <si>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</si>
  <si>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</si>
  <si>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</si>
  <si>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</si>
  <si>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</si>
  <si>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</si>
  <si>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</si>
  <si>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</si>
  <si>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</si>
  <si>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</si>
  <si>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</si>
  <si>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</si>
  <si>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</si>
  <si>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</si>
  <si>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</si>
  <si>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</si>
  <si>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</si>
  <si>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</si>
  <si>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</si>
  <si>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</si>
  <si>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</si>
  <si>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</si>
  <si>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</si>
  <si>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</si>
  <si>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</si>
  <si>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</si>
  <si>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</si>
  <si>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</si>
  <si>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</si>
  <si>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</si>
  <si>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</si>
  <si>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</si>
  <si>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</si>
  <si>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</si>
  <si>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</si>
  <si>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</si>
  <si>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</si>
  <si>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</si>
  <si>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</si>
  <si>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</si>
  <si>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</si>
  <si>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</si>
  <si>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</si>
  <si>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</si>
  <si>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</si>
  <si>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</si>
  <si>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</si>
  <si>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</si>
  <si>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</si>
  <si>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</si>
  <si>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</si>
  <si>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</si>
  <si>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</si>
  <si>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</si>
  <si>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</si>
  <si>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</si>
  <si>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</si>
  <si>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</si>
  <si>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</si>
  <si>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</si>
  <si>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</si>
  <si>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</si>
  <si>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</si>
  <si>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</si>
  <si>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</si>
  <si>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</si>
  <si>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</si>
  <si>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</si>
  <si>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</si>
  <si>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</si>
  <si>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</si>
  <si>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</si>
  <si>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</si>
  <si>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</si>
  <si>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</si>
  <si>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</si>
  <si>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</si>
  <si>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</si>
  <si>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</si>
  <si>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</si>
  <si>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</si>
  <si>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</si>
  <si>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</si>
  <si>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</si>
  <si>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</si>
  <si>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</si>
  <si>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</si>
  <si>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</si>
  <si>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</si>
  <si>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</si>
  <si>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</si>
  <si>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</si>
  <si>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</si>
  <si>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</si>
  <si>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</si>
  <si>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</si>
  <si>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</si>
  <si>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</si>
  <si>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</si>
  <si>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</si>
  <si>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</si>
  <si>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</si>
  <si>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</si>
  <si>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</si>
  <si>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</si>
  <si>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</si>
  <si>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</si>
  <si>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</si>
  <si>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</si>
  <si>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</si>
  <si>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</si>
  <si>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</si>
  <si>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</si>
  <si>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</si>
  <si>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</si>
  <si>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</si>
  <si>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</si>
  <si>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</si>
  <si>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</si>
  <si>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</si>
  <si>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</si>
  <si>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</si>
  <si>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</si>
  <si>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</si>
  <si>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</si>
  <si>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</si>
  <si>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</si>
  <si>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</si>
  <si>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</si>
  <si>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</si>
  <si>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</si>
  <si>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</si>
  <si>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</si>
  <si>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</si>
  <si>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</si>
  <si>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</si>
  <si>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</si>
  <si>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</si>
  <si>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</si>
  <si>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</si>
  <si>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</si>
  <si>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</si>
  <si>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</si>
  <si>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</si>
  <si>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</si>
  <si>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</si>
  <si>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</si>
  <si>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</si>
  <si>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</si>
  <si>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</si>
  <si>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</si>
  <si>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</si>
  <si>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</si>
  <si>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</si>
  <si>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</si>
  <si>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</si>
  <si>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</si>
  <si>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</si>
  <si>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</si>
  <si>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</si>
  <si>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</si>
  <si>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</si>
  <si>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</si>
  <si>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</si>
  <si>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</si>
  <si>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</si>
  <si>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</si>
  <si>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</si>
  <si>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</si>
  <si>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</si>
  <si>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</si>
  <si>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</si>
  <si>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</si>
  <si>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</si>
  <si>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</si>
  <si>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</si>
  <si>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</si>
  <si>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</si>
  <si>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</si>
  <si>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</si>
  <si>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</si>
  <si>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</si>
  <si>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</si>
  <si>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</si>
  <si>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</si>
  <si>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</si>
  <si>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</si>
  <si>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</si>
  <si>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</si>
  <si>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</si>
  <si>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</si>
  <si>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</si>
  <si>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</si>
  <si>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</si>
  <si>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</si>
  <si>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</si>
  <si>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</si>
  <si>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</si>
  <si>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</si>
  <si>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</si>
  <si>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</si>
  <si>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</si>
  <si>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</si>
  <si>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</si>
  <si>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</si>
  <si>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</si>
  <si>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</si>
  <si>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</si>
  <si>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</si>
  <si>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</si>
  <si>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</si>
  <si>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</si>
  <si>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</si>
  <si>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</si>
  <si>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</si>
  <si>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</si>
  <si>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</si>
  <si>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</si>
  <si>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</si>
  <si>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</si>
  <si>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</si>
  <si>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</si>
  <si>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</si>
  <si>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</si>
  <si>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</si>
  <si>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</si>
  <si>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</si>
  <si>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</si>
  <si>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</si>
  <si>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</si>
  <si>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</si>
  <si>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</si>
  <si>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</si>
  <si>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</si>
  <si>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</si>
  <si>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</si>
  <si>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</si>
  <si>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</si>
  <si>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</si>
  <si>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</si>
  <si>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</si>
  <si>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</si>
  <si>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</si>
  <si>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</si>
  <si>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</si>
  <si>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</si>
  <si>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</si>
  <si>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</si>
  <si>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</si>
  <si>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</si>
  <si>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</si>
  <si>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</si>
  <si>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</si>
  <si>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</si>
  <si>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</si>
  <si>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</si>
  <si>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</si>
  <si>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</si>
  <si>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</si>
  <si>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</si>
  <si>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</si>
  <si>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</si>
  <si>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</si>
  <si>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</si>
  <si>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</si>
  <si>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</si>
  <si>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</si>
  <si>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</si>
  <si>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</si>
  <si>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</si>
  <si>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</si>
  <si>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</si>
  <si>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</si>
  <si>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</si>
  <si>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</si>
  <si>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</si>
  <si>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</si>
  <si>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</si>
  <si>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</si>
  <si>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</si>
  <si>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</si>
  <si>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</si>
  <si>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</si>
  <si>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</si>
  <si>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</si>
  <si>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</si>
  <si>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</si>
  <si>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</si>
  <si>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</si>
  <si>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</si>
  <si>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</si>
  <si>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</si>
  <si>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</si>
  <si>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</si>
  <si>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</si>
  <si>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</si>
  <si>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</si>
  <si>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</si>
  <si>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</si>
  <si>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</si>
  <si>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</si>
  <si>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</si>
  <si>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</si>
  <si>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</si>
  <si>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</si>
  <si>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</si>
  <si>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</si>
  <si>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</si>
  <si>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</si>
  <si>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</si>
  <si>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</si>
  <si>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</si>
  <si>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</si>
  <si>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</si>
  <si>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</si>
  <si>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</si>
  <si>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</si>
  <si>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</si>
  <si>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</si>
  <si>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</si>
  <si>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</si>
  <si>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</si>
  <si>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</si>
  <si>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</si>
  <si>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</si>
  <si>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</si>
  <si>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</si>
  <si>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</si>
  <si>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</si>
  <si>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</si>
  <si>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</si>
  <si>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</si>
  <si>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</si>
  <si>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</si>
  <si>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</si>
  <si>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</si>
  <si>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</si>
  <si>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</si>
  <si>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</si>
  <si>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</si>
  <si>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</si>
  <si>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</si>
  <si>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</si>
  <si>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</si>
  <si>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</si>
  <si>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</si>
  <si>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</si>
  <si>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</si>
  <si>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</si>
  <si>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</si>
  <si>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</si>
  <si>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</si>
  <si>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</si>
  <si>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</si>
  <si>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</si>
  <si>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</si>
  <si>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</si>
  <si>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</si>
  <si>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</si>
  <si>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</si>
  <si>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</si>
  <si>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</si>
  <si>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</si>
  <si>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</si>
  <si>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</si>
  <si>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</si>
  <si>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</si>
  <si>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</si>
  <si>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</si>
  <si>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</si>
  <si>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</si>
  <si>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</si>
  <si>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</si>
  <si>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</si>
  <si>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</si>
  <si>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</si>
  <si>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</si>
  <si>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</si>
  <si>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</si>
  <si>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</si>
  <si>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</si>
  <si>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</si>
  <si>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</si>
  <si>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</si>
  <si>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</si>
  <si>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</si>
  <si>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</si>
  <si>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</si>
  <si>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</si>
  <si>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</si>
  <si>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</si>
  <si>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</si>
  <si>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</si>
  <si>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</si>
  <si>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</si>
  <si>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</si>
  <si>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</si>
  <si>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</si>
  <si>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</si>
  <si>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</si>
  <si>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</si>
  <si>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</si>
  <si>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</si>
  <si>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</si>
  <si>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</si>
  <si>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</si>
  <si>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</si>
  <si>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</si>
  <si>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</si>
  <si>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</si>
  <si>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</si>
  <si>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</si>
  <si>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</si>
  <si>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</si>
  <si>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</si>
  <si>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</si>
  <si>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</si>
  <si>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</si>
  <si>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</si>
  <si>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</si>
  <si>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</si>
  <si>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</si>
  <si>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</si>
  <si>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</si>
  <si>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</si>
  <si>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</si>
  <si>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</si>
  <si>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</si>
  <si>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</si>
  <si>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</si>
  <si>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</si>
  <si>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</si>
  <si>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</si>
  <si>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</si>
  <si>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</si>
  <si>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</si>
  <si>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</si>
  <si>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</si>
  <si>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</si>
  <si>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</si>
  <si>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</si>
  <si>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</si>
  <si>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</si>
  <si>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</si>
  <si>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</si>
  <si>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</si>
  <si>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</si>
  <si>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</si>
  <si>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</si>
  <si>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</si>
  <si>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</si>
  <si>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</si>
  <si>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</si>
  <si>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</si>
  <si>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</si>
  <si>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</si>
  <si>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</si>
  <si>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</si>
  <si>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</si>
  <si>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</si>
  <si>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</si>
  <si>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</si>
  <si>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</si>
  <si>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</si>
  <si>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</si>
  <si>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</si>
  <si>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</si>
  <si>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</si>
  <si>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</si>
  <si>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</si>
  <si>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</si>
  <si>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</si>
  <si>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</si>
  <si>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</si>
  <si>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</si>
  <si>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</si>
  <si>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</si>
  <si>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</si>
  <si>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</si>
  <si>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</si>
  <si>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</si>
  <si>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</si>
  <si>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</si>
  <si>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</si>
  <si>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</si>
  <si>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</si>
  <si>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</si>
  <si>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</si>
  <si>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</si>
  <si>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</si>
  <si>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</si>
  <si>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</si>
  <si>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</si>
  <si>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</si>
  <si>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</si>
  <si>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</si>
  <si>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</si>
  <si>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</si>
  <si>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</si>
  <si>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</si>
  <si>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</si>
  <si>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</si>
  <si>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</si>
  <si>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</si>
  <si>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</si>
  <si>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</si>
  <si>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</si>
  <si>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</si>
  <si>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</si>
  <si>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</si>
  <si>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</si>
  <si>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</si>
  <si>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</si>
  <si>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</si>
  <si>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</si>
  <si>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</si>
  <si>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</si>
  <si>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</si>
  <si>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</si>
  <si>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</si>
  <si>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</si>
  <si>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</si>
  <si>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</si>
  <si>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</si>
  <si>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</si>
  <si>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</si>
  <si>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</si>
  <si>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</si>
  <si>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</si>
  <si>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</si>
  <si>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</si>
  <si>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</si>
  <si>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</si>
  <si>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</si>
  <si>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</si>
  <si>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</si>
  <si>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</si>
  <si>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</si>
  <si>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</si>
  <si>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</si>
  <si>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</si>
  <si>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</si>
  <si>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</si>
  <si>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</si>
  <si>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</si>
  <si>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</si>
  <si>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</si>
  <si>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</si>
  <si>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</si>
  <si>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</si>
  <si>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</si>
  <si>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</si>
  <si>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</si>
  <si>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</si>
  <si>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</si>
  <si>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</si>
  <si>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</si>
  <si>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</si>
  <si>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</si>
  <si>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</si>
  <si>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</si>
  <si>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</si>
  <si>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</si>
  <si>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</si>
  <si>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</si>
  <si>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</si>
  <si>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</si>
  <si>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</si>
  <si>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</si>
  <si>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</si>
  <si>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</si>
  <si>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</si>
  <si>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</si>
  <si>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</si>
  <si>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</si>
  <si>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</si>
  <si>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</si>
  <si>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</si>
  <si>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</si>
  <si>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</si>
  <si>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</si>
  <si>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</si>
  <si>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</si>
  <si>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</si>
  <si>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</si>
  <si>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</si>
  <si>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</si>
  <si>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</si>
  <si>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</si>
  <si>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</si>
  <si>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</si>
  <si>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</si>
  <si>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</si>
  <si>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</si>
  <si>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</si>
  <si>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</si>
  <si>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</si>
  <si>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</si>
  <si>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</si>
  <si>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</si>
  <si>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</si>
  <si>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</si>
  <si>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</si>
  <si>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</si>
  <si>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</si>
  <si>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</si>
  <si>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</si>
  <si>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</si>
  <si>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</si>
  <si>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</si>
  <si>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</si>
  <si>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</si>
  <si>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</si>
  <si>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</si>
  <si>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</si>
  <si>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</si>
  <si>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</si>
  <si>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</si>
  <si>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</si>
  <si>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</si>
  <si>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</si>
  <si>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</si>
  <si>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</si>
  <si>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</si>
  <si>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</si>
  <si>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</si>
  <si>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</si>
  <si>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</si>
  <si>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</si>
  <si>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</si>
  <si>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</si>
  <si>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</si>
  <si>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</si>
  <si>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</si>
  <si>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</si>
  <si>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</si>
  <si>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</si>
  <si>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</si>
  <si>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</si>
  <si>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</si>
  <si>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</si>
  <si>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</si>
  <si>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</si>
  <si>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</si>
  <si>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</si>
  <si>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</si>
  <si>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</si>
  <si>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</si>
  <si>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</si>
  <si>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</si>
  <si>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</si>
  <si>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</si>
  <si>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</si>
  <si>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</si>
  <si>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</si>
  <si>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</si>
  <si>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</si>
  <si>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</si>
  <si>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</si>
  <si>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</si>
  <si>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</si>
  <si>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</si>
  <si>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</si>
  <si>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</si>
  <si>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</si>
  <si>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</si>
  <si>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</si>
  <si>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</si>
  <si>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</si>
  <si>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</si>
  <si>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</si>
  <si>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</si>
  <si>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</si>
  <si>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</si>
  <si>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</si>
  <si>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</si>
  <si>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</si>
  <si>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</si>
  <si>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</si>
  <si>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</si>
  <si>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</si>
  <si>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</si>
  <si>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</si>
  <si>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</si>
  <si>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</si>
  <si>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</si>
  <si>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</si>
  <si>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</si>
  <si>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</si>
  <si>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</si>
  <si>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</si>
  <si>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</si>
  <si>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</si>
  <si>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</si>
  <si>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</si>
  <si>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</si>
  <si>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</si>
  <si>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</si>
  <si>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</si>
  <si>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</si>
  <si>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</si>
  <si>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</si>
  <si>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</si>
  <si>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</si>
  <si>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</si>
  <si>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</si>
  <si>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</si>
  <si>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</si>
  <si>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</si>
  <si>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</si>
  <si>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</si>
  <si>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</si>
  <si>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</si>
  <si>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</si>
  <si>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</si>
  <si>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</si>
  <si>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</si>
  <si>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</si>
  <si>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</si>
  <si>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</si>
  <si>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</si>
  <si>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</si>
  <si>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</si>
  <si>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</si>
  <si>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</si>
  <si>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</si>
  <si>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</si>
  <si>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</si>
  <si>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</si>
  <si>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</si>
  <si>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</si>
  <si>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</si>
  <si>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</si>
  <si>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</si>
  <si>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</si>
  <si>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</si>
  <si>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</si>
  <si>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</si>
  <si>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</si>
  <si>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</si>
  <si>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</si>
  <si>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</si>
  <si>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</si>
  <si>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</si>
  <si>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</si>
  <si>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</si>
  <si>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</si>
  <si>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</si>
  <si>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</si>
  <si>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</si>
  <si>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</si>
  <si>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</si>
  <si>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</si>
  <si>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</si>
  <si>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</si>
  <si>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</si>
  <si>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</si>
  <si>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</si>
  <si>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</si>
  <si>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</si>
  <si>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</si>
  <si>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</si>
  <si>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</si>
  <si>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</si>
  <si>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</si>
  <si>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</si>
  <si>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</si>
  <si>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</si>
  <si>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</si>
  <si>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</si>
  <si>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</si>
  <si>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</si>
  <si>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</si>
  <si>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</si>
  <si>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</si>
  <si>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</si>
  <si>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</si>
  <si>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</si>
  <si>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</si>
  <si>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</si>
  <si>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</si>
  <si>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</si>
  <si>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</si>
  <si>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</si>
  <si>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</si>
  <si>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</si>
  <si>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</si>
  <si>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</si>
  <si>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</si>
  <si>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</si>
  <si>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</si>
  <si>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</si>
  <si>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</si>
  <si>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</si>
  <si>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</si>
  <si>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</si>
  <si>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</si>
  <si>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</si>
  <si>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</si>
  <si>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</si>
  <si>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</si>
  <si>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</si>
  <si>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</si>
  <si>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</si>
  <si>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</si>
  <si>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</si>
  <si>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</si>
  <si>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</si>
  <si>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</si>
  <si>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</si>
  <si>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</si>
  <si>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</si>
  <si>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</si>
  <si>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</si>
  <si>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</si>
  <si>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</si>
  <si>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</si>
  <si>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</si>
  <si>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</si>
  <si>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</si>
  <si>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</si>
  <si>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</si>
  <si>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</si>
  <si>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</si>
  <si>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</si>
  <si>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</si>
  <si>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</si>
  <si>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</si>
  <si>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</si>
  <si>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</si>
  <si>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</si>
  <si>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</si>
  <si>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</si>
  <si>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</si>
  <si>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</si>
  <si>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</si>
  <si>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</si>
  <si>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</si>
  <si>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</si>
  <si>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</si>
  <si>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</si>
  <si>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</si>
  <si>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</si>
  <si>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</si>
  <si>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</si>
  <si>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</si>
  <si>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</si>
  <si>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</si>
  <si>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</si>
  <si>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</si>
  <si>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</si>
  <si>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</si>
  <si>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</si>
  <si>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</si>
  <si>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</si>
  <si>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</si>
  <si>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</si>
  <si>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</si>
  <si>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</si>
  <si>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</si>
  <si>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</si>
  <si>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</si>
  <si>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</si>
  <si>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</si>
  <si>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</si>
  <si>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</si>
  <si>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</si>
  <si>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</si>
  <si>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</si>
  <si>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</si>
  <si>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</si>
  <si>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</si>
  <si>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</si>
  <si>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</si>
  <si>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</si>
  <si>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</si>
  <si>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</si>
  <si>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</si>
  <si>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</si>
  <si>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</si>
  <si>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</si>
  <si>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</si>
  <si>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</si>
  <si>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</si>
  <si>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</si>
  <si>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</si>
  <si>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</si>
  <si>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</si>
  <si>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</si>
  <si>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</si>
  <si>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</si>
  <si>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</si>
  <si>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</si>
  <si>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</si>
  <si>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</si>
  <si>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</si>
  <si>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</si>
  <si>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</si>
  <si>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</si>
  <si>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</si>
  <si>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</si>
  <si>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</si>
  <si>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</si>
  <si>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</si>
  <si>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</si>
  <si>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</si>
  <si>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</si>
  <si>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</si>
  <si>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</si>
  <si>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</si>
  <si>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</si>
  <si>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</si>
  <si>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</si>
  <si>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</si>
  <si>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</si>
  <si>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</si>
  <si>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</si>
  <si>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</si>
  <si>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</si>
  <si>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</si>
  <si>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</si>
  <si>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</si>
  <si>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</si>
  <si>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</si>
  <si>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</si>
  <si>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</si>
  <si>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</si>
  <si>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</si>
  <si>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</si>
  <si>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</si>
  <si>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</si>
  <si>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</si>
  <si>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</si>
  <si>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</si>
  <si>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</si>
  <si>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</si>
  <si>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</si>
  <si>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</si>
  <si>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</si>
  <si>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</si>
  <si>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</si>
  <si>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</si>
  <si>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</si>
  <si>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</si>
  <si>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</si>
  <si>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</si>
  <si>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</si>
  <si>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</si>
  <si>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</si>
  <si>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</si>
  <si>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</si>
  <si>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</si>
  <si>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</si>
  <si>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</si>
  <si>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</si>
  <si>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</si>
  <si>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</si>
  <si>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</si>
  <si>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</si>
  <si>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</si>
  <si>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</si>
  <si>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</si>
  <si>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</si>
  <si>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</si>
  <si>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</si>
  <si>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</si>
  <si>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</si>
  <si>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</si>
  <si>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</si>
  <si>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</si>
  <si>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</si>
  <si>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</si>
  <si>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</si>
  <si>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</si>
  <si>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</si>
  <si>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</si>
  <si>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</si>
  <si>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</si>
  <si>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</si>
  <si>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</si>
  <si>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</si>
  <si>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</si>
  <si>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</si>
  <si>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</si>
  <si>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</si>
  <si>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</si>
  <si>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</si>
  <si>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</si>
  <si>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</si>
  <si>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</si>
  <si>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</si>
  <si>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</si>
  <si>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</si>
  <si>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</si>
  <si>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</si>
  <si>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</si>
  <si>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</si>
  <si>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</si>
  <si>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</si>
  <si>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</si>
  <si>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</si>
  <si>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</si>
  <si>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</si>
  <si>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</si>
  <si>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</si>
  <si>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</si>
  <si>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</si>
  <si>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</si>
  <si>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</si>
  <si>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</si>
  <si>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</si>
  <si>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</si>
  <si>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</si>
  <si>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</si>
  <si>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</si>
  <si>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</si>
  <si>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</si>
  <si>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</si>
  <si>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</si>
  <si>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</si>
  <si>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</si>
  <si>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</si>
  <si>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</si>
  <si>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</si>
  <si>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</si>
  <si>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</si>
  <si>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</si>
  <si>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</si>
  <si>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</si>
  <si>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</si>
  <si>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</si>
  <si>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</si>
  <si>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</si>
  <si>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</si>
  <si>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</si>
  <si>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</si>
  <si>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</si>
  <si>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</si>
  <si>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</si>
  <si>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</si>
  <si>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</si>
  <si>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</si>
  <si>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</si>
  <si>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</si>
  <si>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</si>
  <si>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</si>
  <si>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</si>
  <si>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</si>
  <si>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</si>
  <si>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</si>
  <si>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</si>
  <si>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</si>
  <si>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</si>
  <si>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</si>
  <si>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</si>
  <si>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</si>
  <si>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</si>
  <si>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</si>
  <si>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</si>
  <si>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</si>
  <si>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</si>
  <si>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</si>
  <si>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</si>
  <si>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</si>
  <si>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</si>
  <si>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</si>
  <si>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</si>
  <si>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</si>
  <si>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</si>
  <si>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</si>
  <si>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</si>
  <si>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</si>
  <si>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</si>
  <si>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</si>
  <si>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</si>
  <si>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</si>
  <si>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</si>
  <si>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</si>
  <si>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</si>
  <si>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</si>
  <si>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</si>
  <si>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</si>
  <si>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</si>
  <si>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</si>
  <si>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</si>
  <si>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</si>
  <si>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</si>
  <si>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</si>
  <si>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</si>
  <si>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</si>
  <si>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</si>
  <si>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</si>
  <si>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</si>
  <si>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</si>
  <si>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</si>
  <si>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</si>
  <si>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</si>
  <si>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</si>
  <si>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</si>
  <si>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</si>
  <si>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</si>
  <si>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</si>
  <si>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</si>
  <si>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</si>
  <si>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</si>
  <si>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</si>
  <si>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</si>
  <si>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</si>
  <si>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</si>
  <si>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</si>
  <si>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</si>
  <si>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</si>
  <si>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</si>
  <si>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</si>
  <si>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</si>
  <si>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</si>
  <si>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</si>
  <si>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</si>
  <si>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</si>
  <si>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</si>
  <si>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</si>
  <si>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</si>
  <si>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</si>
  <si>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</si>
  <si>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</si>
  <si>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</si>
  <si>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</si>
  <si>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</si>
  <si>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</si>
  <si>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</si>
  <si>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</si>
  <si>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</si>
  <si>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</si>
  <si>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</si>
  <si>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</si>
  <si>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</si>
  <si>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</si>
  <si>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</si>
  <si>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</si>
  <si>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</si>
  <si>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</si>
  <si>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</si>
  <si>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</si>
  <si>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</si>
  <si>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</si>
  <si>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</si>
  <si>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</si>
  <si>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</si>
  <si>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</si>
  <si>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</si>
  <si>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</si>
  <si>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</si>
  <si>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</si>
  <si>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</si>
  <si>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</si>
  <si>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</si>
  <si>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</si>
  <si>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</si>
  <si>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</si>
  <si>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</si>
  <si>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</si>
  <si>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</si>
  <si>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</si>
  <si>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</si>
  <si>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</si>
  <si>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</si>
  <si>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</si>
  <si>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</si>
  <si>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</si>
  <si>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</si>
  <si>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</si>
  <si>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</si>
  <si>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</si>
  <si>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</si>
  <si>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</si>
  <si>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</si>
  <si>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</si>
  <si>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</si>
  <si>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</si>
  <si>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</si>
  <si>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</si>
  <si>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</si>
  <si>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</si>
  <si>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</si>
  <si>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</si>
  <si>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</si>
  <si>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</si>
  <si>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</si>
  <si>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</si>
  <si>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</si>
  <si>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</si>
  <si>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</si>
  <si>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</si>
  <si>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</si>
  <si>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</si>
  <si>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</si>
  <si>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</si>
  <si>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</si>
  <si>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</si>
  <si>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</si>
  <si>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</si>
  <si>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</si>
  <si>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</si>
  <si>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</si>
  <si>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</si>
  <si>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</si>
  <si>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</si>
  <si>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</si>
  <si>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</si>
  <si>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</si>
  <si>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</si>
  <si>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</si>
  <si>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</si>
  <si>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</si>
  <si>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</si>
  <si>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</si>
  <si>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</si>
  <si>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</si>
  <si>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</si>
  <si>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</si>
  <si>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</si>
  <si>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</si>
  <si>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</si>
  <si>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</si>
  <si>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</si>
  <si>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</si>
  <si>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</si>
  <si>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</si>
  <si>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</si>
  <si>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</si>
  <si>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</si>
  <si>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</si>
  <si>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</si>
  <si>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</si>
  <si>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</si>
  <si>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</si>
  <si>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</si>
  <si>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</si>
  <si>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</si>
  <si>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</si>
  <si>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</si>
  <si>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</si>
  <si>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</si>
  <si>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</si>
  <si>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</si>
  <si>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</si>
  <si>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</si>
  <si>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</si>
  <si>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</si>
  <si>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</si>
  <si>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</si>
  <si>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</si>
  <si>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</si>
  <si>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</si>
  <si>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</si>
  <si>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</si>
  <si>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</si>
  <si>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</si>
  <si>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</si>
  <si>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</si>
  <si>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</si>
  <si>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</si>
  <si>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</si>
  <si>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</si>
  <si>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</si>
  <si>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</si>
  <si>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</si>
  <si>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</si>
  <si>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</si>
  <si>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</si>
  <si>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</si>
  <si>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</si>
  <si>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</si>
  <si>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</si>
  <si>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</si>
  <si>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</si>
  <si>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</si>
  <si>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</si>
  <si>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</si>
  <si>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</si>
  <si>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</si>
  <si>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</si>
  <si>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</si>
  <si>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</si>
  <si>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</si>
  <si>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</si>
  <si>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</si>
  <si>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</si>
  <si>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</si>
  <si>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</si>
  <si>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</si>
  <si>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</si>
  <si>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</si>
  <si>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</si>
  <si>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</si>
  <si>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</si>
  <si>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</si>
  <si>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</si>
  <si>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</si>
  <si>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</si>
  <si>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</si>
  <si>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</si>
  <si>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</si>
  <si>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</si>
  <si>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</si>
  <si>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</si>
  <si>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</si>
  <si>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</si>
  <si>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</si>
  <si>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</si>
  <si>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</si>
  <si>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</si>
  <si>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</si>
  <si>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</si>
  <si>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</si>
  <si>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</si>
  <si>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</si>
  <si>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</si>
  <si>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</si>
  <si>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</si>
  <si>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</si>
  <si>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</si>
  <si>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</si>
  <si>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</si>
  <si>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</si>
  <si>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</si>
  <si>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</si>
  <si>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</si>
  <si>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</si>
  <si>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</si>
  <si>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</si>
  <si>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</si>
  <si>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</si>
  <si>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</si>
  <si>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</si>
  <si>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</si>
  <si>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</si>
  <si>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</si>
  <si>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</si>
  <si>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</si>
  <si>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</si>
  <si>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</si>
  <si>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</si>
  <si>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</si>
  <si>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</si>
  <si>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</si>
  <si>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</si>
  <si>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</si>
  <si>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</si>
  <si>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</si>
  <si>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</si>
  <si>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</si>
  <si>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</si>
  <si>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</si>
  <si>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</si>
  <si>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</si>
  <si>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</si>
  <si>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</si>
  <si>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</si>
  <si>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</si>
  <si>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</si>
  <si>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</si>
  <si>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</si>
  <si>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</si>
  <si>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</si>
  <si>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</si>
  <si>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</si>
  <si>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</si>
  <si>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</si>
  <si>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</si>
  <si>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</si>
  <si>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</si>
  <si>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</si>
  <si>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</si>
  <si>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</si>
  <si>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</si>
  <si>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</si>
  <si>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</si>
  <si>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</si>
  <si>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</si>
  <si>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</si>
  <si>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</si>
  <si>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</si>
  <si>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</si>
  <si>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</si>
  <si>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</si>
  <si>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</si>
  <si>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</si>
  <si>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</si>
  <si>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</si>
  <si>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</si>
  <si>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</si>
  <si>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</si>
  <si>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</si>
  <si>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</si>
  <si>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</si>
  <si>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</si>
  <si>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</si>
  <si>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</si>
  <si>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</si>
  <si>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</si>
  <si>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</si>
  <si>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</si>
  <si>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</si>
  <si>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</si>
  <si>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</si>
  <si>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</si>
  <si>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</si>
  <si>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</si>
  <si>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</si>
  <si>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</si>
  <si>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</si>
  <si>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</si>
  <si>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</si>
  <si>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</si>
  <si>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</si>
  <si>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</si>
  <si>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</si>
  <si>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</si>
  <si>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</si>
  <si>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</si>
  <si>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</si>
  <si>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</si>
  <si>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</si>
  <si>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</si>
  <si>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</si>
  <si>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</si>
  <si>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</si>
  <si>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</si>
  <si>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</si>
  <si>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</si>
  <si>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</si>
  <si>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</si>
  <si>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</si>
  <si>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</si>
  <si>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</si>
  <si>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</si>
  <si>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</si>
  <si>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</si>
  <si>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</si>
  <si>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</si>
  <si>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</si>
  <si>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</si>
  <si>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</si>
  <si>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</si>
  <si>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</si>
  <si>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</si>
  <si>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</si>
  <si>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</si>
  <si>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</si>
  <si>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</si>
  <si>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</si>
  <si>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</si>
  <si>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</si>
  <si>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</si>
  <si>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</si>
  <si>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</si>
  <si>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</si>
  <si>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</si>
  <si>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</si>
  <si>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</si>
  <si>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</si>
  <si>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</si>
  <si>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</si>
  <si>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</si>
  <si>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</si>
  <si>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</si>
  <si>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</si>
  <si>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</si>
  <si>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</si>
  <si>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</si>
  <si>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</si>
  <si>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</si>
  <si>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</si>
  <si>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</si>
  <si>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</si>
  <si>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</si>
  <si>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</si>
  <si>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</si>
  <si>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</si>
  <si>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</si>
  <si>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</si>
  <si>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</si>
  <si>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</si>
  <si>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</si>
  <si>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</si>
  <si>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</si>
  <si>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</si>
  <si>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</si>
  <si>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</si>
  <si>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</si>
  <si>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</si>
  <si>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</si>
  <si>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</si>
  <si>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</si>
  <si>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</si>
  <si>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</si>
  <si>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</si>
  <si>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</si>
  <si>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</si>
  <si>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</si>
  <si>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</si>
  <si>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</si>
  <si>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</si>
  <si>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</si>
  <si>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</si>
  <si>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</si>
  <si>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</si>
  <si>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</si>
  <si>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</si>
  <si>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</si>
  <si>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</si>
  <si>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</si>
  <si>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</si>
  <si>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</si>
  <si>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</si>
  <si>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</si>
  <si>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</si>
  <si>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</si>
  <si>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</si>
  <si>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</si>
  <si>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</si>
  <si>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</si>
  <si>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</si>
  <si>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</si>
  <si>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</si>
  <si>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</si>
  <si>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</si>
  <si>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</si>
  <si>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</si>
  <si>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</si>
  <si>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</si>
  <si>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</si>
  <si>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</si>
  <si>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</si>
  <si>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</si>
  <si>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</si>
  <si>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</si>
  <si>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</si>
  <si>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</si>
  <si>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</si>
  <si>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</si>
  <si>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</si>
  <si>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</si>
  <si>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</si>
  <si>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</si>
  <si>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</si>
  <si>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</si>
  <si>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</si>
  <si>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</si>
  <si>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</si>
  <si>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</si>
  <si>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</si>
  <si>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</si>
  <si>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</si>
  <si>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</si>
  <si>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</si>
  <si>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</si>
  <si>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</si>
  <si>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</si>
  <si>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</si>
  <si>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</si>
  <si>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</si>
  <si>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</si>
  <si>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</si>
  <si>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</si>
  <si>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</si>
  <si>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</si>
  <si>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</si>
  <si>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</si>
  <si>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</si>
  <si>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</si>
  <si>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</si>
  <si>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</si>
  <si>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</si>
  <si>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</si>
  <si>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</si>
  <si>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</si>
  <si>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</si>
  <si>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</si>
  <si>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</si>
  <si>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</si>
  <si>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</si>
  <si>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</si>
  <si>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</si>
  <si>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</si>
  <si>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</si>
  <si>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</si>
  <si>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</si>
  <si>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</si>
  <si>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</si>
  <si>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</si>
  <si>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</si>
  <si>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</si>
  <si>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</si>
  <si>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</si>
  <si>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</si>
  <si>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</si>
  <si>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</si>
  <si>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</si>
  <si>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</si>
  <si>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</si>
  <si>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</si>
  <si>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</si>
  <si>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</si>
  <si>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</si>
  <si>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</si>
  <si>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</si>
  <si>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</si>
  <si>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</si>
  <si>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</si>
  <si>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</si>
  <si>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</si>
  <si>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</si>
  <si>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</si>
  <si>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</si>
  <si>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</si>
  <si>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</si>
  <si>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</si>
  <si>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</si>
  <si>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</si>
  <si>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</si>
  <si>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</si>
  <si>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</si>
  <si>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</si>
  <si>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</si>
  <si>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</si>
  <si>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</si>
  <si>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</si>
  <si>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</si>
  <si>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</si>
  <si>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</si>
  <si>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</si>
  <si>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</si>
  <si>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</si>
  <si>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</si>
  <si>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</si>
  <si>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</si>
  <si>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</si>
  <si>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</si>
  <si>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</si>
  <si>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</si>
  <si>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</si>
  <si>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</si>
  <si>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</si>
  <si>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</si>
  <si>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</si>
  <si>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</si>
  <si>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</si>
  <si>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</si>
  <si>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</si>
  <si>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</si>
  <si>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</si>
  <si>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</si>
  <si>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</si>
  <si>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</si>
  <si>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</si>
  <si>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</si>
  <si>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</si>
  <si>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</si>
  <si>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</si>
  <si>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</si>
  <si>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</si>
  <si>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</si>
  <si>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</si>
  <si>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</si>
  <si>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</si>
  <si>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</si>
  <si>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</si>
  <si>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</si>
  <si>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</si>
  <si>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</si>
  <si>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</si>
  <si>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</si>
  <si>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</si>
  <si>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</si>
  <si>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</si>
  <si>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</si>
  <si>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</si>
  <si>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</si>
  <si>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</si>
  <si>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</si>
  <si>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</si>
  <si>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</si>
  <si>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</si>
  <si>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</si>
  <si>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</si>
  <si>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</si>
  <si>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</si>
  <si>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</si>
  <si>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</si>
  <si>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</si>
  <si>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</si>
  <si>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</si>
  <si>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</si>
  <si>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</si>
  <si>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</si>
  <si>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</si>
  <si>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</si>
  <si>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</si>
  <si>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</si>
  <si>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</si>
  <si>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</si>
  <si>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</si>
  <si>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</si>
  <si>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</si>
  <si>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</si>
  <si>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</si>
  <si>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</si>
  <si>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</si>
  <si>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</si>
  <si>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</si>
  <si>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</si>
  <si>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</si>
  <si>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</si>
  <si>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</si>
  <si>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</si>
  <si>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</si>
  <si>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</si>
  <si>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</si>
  <si>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</si>
  <si>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</si>
  <si>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</si>
  <si>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</si>
  <si>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</si>
  <si>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</si>
  <si>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</si>
  <si>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</si>
  <si>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</si>
  <si>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</si>
  <si>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</si>
  <si>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</si>
  <si>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</si>
  <si>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</si>
  <si>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</si>
  <si>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</si>
  <si>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</si>
  <si>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</si>
  <si>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</si>
  <si>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</si>
  <si>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</si>
  <si>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</si>
  <si>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</si>
  <si>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</si>
  <si>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</si>
  <si>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</si>
  <si>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</si>
  <si>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</si>
  <si>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</si>
  <si>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</si>
  <si>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</si>
  <si>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</si>
  <si>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</si>
  <si>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</si>
  <si>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</si>
  <si>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</si>
  <si>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</si>
  <si>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</si>
  <si>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</si>
  <si>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</si>
  <si>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</si>
  <si>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</si>
  <si>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</si>
  <si>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</si>
  <si>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</si>
  <si>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</si>
  <si>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</si>
  <si>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</si>
  <si>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</si>
  <si>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</si>
  <si>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</si>
  <si>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</si>
  <si>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</si>
  <si>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</si>
  <si>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</si>
  <si>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</si>
  <si>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</si>
  <si>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</si>
  <si>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</si>
  <si>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</si>
  <si>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</si>
  <si>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</si>
  <si>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</si>
  <si>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</si>
  <si>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</si>
  <si>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</si>
  <si>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</si>
  <si>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</si>
  <si>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</si>
  <si>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</si>
  <si>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</si>
  <si>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</si>
  <si>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</si>
  <si>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</si>
  <si>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</si>
  <si>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</si>
  <si>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</si>
  <si>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</si>
  <si>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</si>
  <si>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</si>
  <si>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</si>
  <si>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</si>
  <si>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</si>
  <si>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</si>
  <si>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</si>
  <si>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</si>
  <si>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</si>
  <si>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</si>
  <si>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</si>
  <si>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</si>
  <si>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</si>
  <si>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</si>
  <si>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</si>
  <si>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</si>
  <si>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</si>
  <si>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</si>
  <si>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</si>
  <si>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</si>
  <si>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</si>
  <si>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</si>
  <si>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</si>
  <si>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</si>
  <si>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</si>
  <si>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</si>
  <si>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</si>
  <si>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</si>
  <si>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</si>
  <si>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</si>
  <si>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</si>
  <si>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</si>
  <si>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</si>
  <si>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</si>
  <si>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</si>
  <si>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</si>
  <si>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</si>
  <si>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</si>
  <si>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</si>
  <si>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</si>
  <si>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</si>
  <si>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</si>
  <si>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</si>
  <si>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</si>
  <si>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</si>
  <si>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</si>
  <si>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</si>
  <si>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</si>
  <si>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</si>
  <si>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</si>
  <si>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</si>
  <si>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</si>
  <si>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</si>
  <si>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</si>
  <si>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</si>
  <si>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</si>
  <si>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</si>
  <si>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</si>
  <si>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</si>
  <si>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</si>
  <si>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</si>
  <si>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</si>
  <si>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</si>
  <si>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</si>
  <si>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</si>
  <si>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</si>
  <si>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</si>
  <si>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</si>
  <si>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</si>
  <si>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</si>
  <si>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</si>
  <si>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</si>
  <si>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</si>
  <si>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</si>
  <si>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</si>
  <si>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</si>
  <si>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</si>
  <si>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</si>
  <si>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</si>
  <si>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</si>
  <si>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</si>
  <si>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</si>
  <si>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</si>
  <si>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</si>
  <si>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</si>
  <si>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</si>
  <si>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</si>
  <si>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</si>
  <si>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</si>
  <si>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</si>
  <si>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</si>
  <si>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</si>
  <si>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</si>
  <si>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</si>
  <si>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</si>
  <si>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</si>
  <si>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</si>
  <si>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</si>
  <si>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</si>
  <si>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</si>
  <si>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</si>
  <si>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</si>
  <si>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</si>
  <si>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</si>
  <si>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</si>
  <si>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</si>
  <si>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</si>
  <si>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</si>
  <si>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</si>
  <si>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</si>
  <si>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</si>
  <si>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</si>
  <si>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</si>
  <si>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</si>
  <si>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</si>
  <si>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</si>
  <si>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</si>
  <si>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</si>
  <si>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</si>
  <si>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</si>
  <si>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</si>
  <si>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</si>
  <si>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</si>
  <si>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</si>
  <si>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</si>
  <si>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</si>
  <si>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</si>
  <si>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</si>
  <si>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</si>
  <si>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</si>
  <si>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</si>
  <si>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</si>
  <si>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</si>
  <si>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</si>
  <si>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</si>
  <si>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</si>
  <si>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</si>
  <si>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</si>
  <si>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</si>
  <si>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</si>
  <si>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</si>
  <si>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</si>
  <si>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</si>
  <si>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</si>
  <si>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</si>
  <si>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</si>
  <si>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</si>
  <si>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</si>
  <si>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</si>
  <si>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</si>
  <si>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</si>
  <si>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</si>
  <si>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</si>
  <si>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</si>
  <si>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</si>
  <si>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</si>
  <si>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</si>
  <si>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</si>
  <si>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</si>
  <si>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</si>
  <si>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</si>
  <si>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</si>
  <si>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</si>
  <si>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</si>
  <si>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</si>
  <si>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</si>
  <si>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</si>
  <si>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</si>
  <si>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</si>
  <si>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</si>
  <si>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</si>
  <si>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</si>
  <si>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</si>
  <si>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</si>
  <si>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</si>
  <si>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</si>
  <si>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</si>
  <si>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</si>
  <si>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</si>
  <si>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</si>
  <si>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</si>
  <si>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</si>
  <si>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</si>
  <si>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</si>
  <si>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</si>
  <si>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</si>
  <si>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</si>
  <si>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</si>
  <si>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</si>
  <si>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</si>
  <si>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</si>
  <si>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</si>
  <si>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</si>
  <si>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</si>
  <si>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</si>
  <si>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</si>
  <si>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</si>
  <si>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</si>
  <si>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</si>
  <si>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</si>
  <si>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</si>
  <si>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</si>
  <si>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</si>
  <si>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</si>
  <si>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</si>
  <si>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</si>
  <si>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</si>
  <si>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</si>
  <si>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</si>
  <si>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</si>
  <si>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</si>
  <si>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</si>
  <si>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</si>
  <si>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</si>
  <si>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</si>
  <si>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</si>
  <si>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</si>
  <si>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</si>
  <si>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</si>
  <si>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</si>
  <si>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</si>
  <si>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</si>
  <si>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</si>
  <si>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</si>
  <si>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</si>
  <si>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</si>
  <si>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</si>
  <si>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</si>
  <si>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</si>
  <si>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</si>
  <si>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</si>
  <si>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</si>
  <si>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</si>
  <si>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</si>
  <si>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</si>
  <si>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</si>
  <si>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</si>
  <si>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</si>
  <si>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</si>
  <si>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</si>
  <si>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</si>
  <si>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</si>
  <si>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</si>
  <si>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</si>
  <si>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</si>
  <si>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</si>
  <si>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</si>
  <si>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</si>
  <si>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</si>
  <si>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</si>
  <si>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</si>
  <si>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</si>
  <si>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</si>
  <si>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</si>
  <si>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</si>
  <si>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</si>
  <si>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</si>
  <si>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</si>
  <si>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</si>
  <si>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</si>
  <si>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</si>
  <si>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</si>
  <si>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</si>
  <si>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</si>
  <si>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</si>
  <si>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</si>
  <si>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</si>
  <si>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</si>
  <si>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</si>
  <si>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</si>
  <si>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</si>
  <si>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</si>
  <si>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</si>
  <si>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</si>
  <si>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</si>
  <si>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</si>
  <si>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</si>
  <si>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</si>
  <si>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</si>
  <si>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</si>
  <si>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</si>
  <si>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</si>
  <si>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</si>
  <si>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</si>
  <si>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</si>
  <si>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</si>
  <si>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</si>
  <si>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</si>
  <si>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</si>
  <si>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</si>
  <si>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</si>
  <si>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</si>
  <si>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</si>
  <si>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</si>
  <si>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</si>
  <si>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</si>
  <si>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</si>
  <si>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</si>
  <si>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</si>
  <si>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</si>
  <si>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</si>
  <si>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</si>
  <si>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</si>
  <si>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</si>
  <si>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</si>
  <si>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</si>
  <si>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</si>
  <si>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</si>
  <si>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</si>
  <si>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</si>
  <si>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</si>
  <si>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</si>
  <si>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</si>
  <si>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</si>
  <si>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</si>
  <si>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</si>
  <si>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</si>
  <si>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</si>
  <si>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</si>
  <si>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</si>
  <si>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</si>
  <si>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</si>
  <si>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</si>
  <si>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</si>
  <si>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</si>
  <si>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</si>
  <si>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</si>
  <si>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</si>
  <si>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</si>
  <si>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</si>
  <si>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</si>
  <si>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</si>
  <si>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</si>
  <si>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</si>
  <si>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</si>
  <si>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</si>
  <si>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</si>
  <si>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</si>
  <si>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</si>
  <si>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</si>
  <si>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</si>
  <si>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</si>
  <si>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</si>
  <si>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</si>
  <si>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</si>
  <si>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</si>
  <si>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</si>
  <si>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</si>
  <si>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</si>
  <si>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</si>
  <si>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</si>
  <si>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</si>
  <si>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</si>
  <si>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</si>
  <si>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</si>
  <si>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</si>
  <si>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</si>
  <si>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</si>
  <si>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</si>
  <si>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</si>
  <si>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</si>
  <si>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</si>
  <si>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</si>
  <si>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</si>
  <si>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</si>
  <si>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</si>
  <si>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</si>
  <si>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</si>
  <si>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</si>
  <si>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</si>
  <si>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</si>
  <si>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</si>
  <si>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</si>
  <si>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</si>
  <si>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</si>
  <si>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</si>
  <si>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</si>
  <si>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</si>
  <si>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</si>
  <si>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</si>
  <si>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</si>
  <si>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</si>
  <si>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</si>
  <si>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</si>
  <si>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</si>
  <si>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</si>
  <si>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</si>
  <si>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</si>
  <si>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</si>
  <si>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</si>
  <si>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</si>
  <si>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</si>
  <si>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</si>
  <si>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</si>
  <si>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</si>
  <si>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</si>
  <si>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</si>
  <si>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</si>
  <si>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</si>
  <si>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</si>
  <si>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</si>
  <si>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</si>
  <si>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</si>
  <si>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</si>
  <si>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</si>
  <si>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</si>
  <si>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</si>
  <si>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</si>
  <si>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</si>
  <si>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</si>
  <si>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</si>
  <si>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</si>
  <si>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</si>
  <si>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</si>
  <si>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</si>
  <si>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</si>
  <si>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</si>
  <si>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</si>
  <si>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</si>
  <si>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</si>
  <si>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</si>
  <si>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</si>
  <si>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</si>
  <si>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</si>
  <si>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</si>
  <si>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</si>
  <si>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</si>
  <si>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</si>
  <si>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</si>
  <si>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</si>
  <si>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</si>
  <si>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</si>
  <si>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</si>
  <si>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</si>
  <si>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</si>
  <si>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</si>
  <si>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</si>
  <si>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</si>
  <si>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</si>
  <si>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</si>
  <si>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</si>
  <si>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</si>
  <si>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</si>
  <si>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</si>
  <si>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</si>
  <si>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</si>
  <si>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</si>
  <si>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</si>
  <si>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</si>
  <si>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</si>
  <si>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</si>
  <si>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</si>
  <si>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</si>
  <si>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</si>
  <si>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</si>
  <si>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</si>
  <si>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</si>
  <si>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</si>
  <si>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</si>
  <si>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</si>
  <si>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</si>
  <si>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</si>
  <si>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</si>
  <si>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</si>
  <si>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</si>
  <si>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</si>
  <si>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</si>
  <si>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</si>
  <si>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</si>
  <si>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</si>
  <si>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</si>
  <si>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</si>
  <si>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</si>
  <si>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</si>
  <si>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</si>
  <si>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</si>
  <si>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</si>
  <si>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</si>
  <si>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</si>
  <si>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</si>
  <si>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</si>
  <si>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</si>
  <si>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</si>
  <si>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</si>
  <si>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</si>
  <si>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</si>
  <si>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</si>
  <si>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</si>
  <si>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</si>
  <si>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</si>
  <si>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</si>
  <si>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</si>
  <si>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</si>
  <si>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</si>
  <si>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</si>
  <si>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</si>
  <si>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</si>
  <si>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</si>
  <si>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</si>
  <si>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</si>
  <si>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</si>
  <si>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</si>
  <si>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</si>
  <si>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</si>
  <si>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</si>
  <si>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</si>
  <si>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</si>
  <si>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</si>
  <si>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</si>
  <si>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</si>
  <si>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</si>
  <si>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</si>
  <si>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</si>
  <si>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</si>
  <si>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</si>
  <si>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</si>
  <si>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</si>
  <si>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</si>
  <si>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</si>
  <si>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</si>
  <si>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</si>
  <si>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</si>
  <si>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</si>
  <si>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</si>
  <si>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</si>
  <si>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</si>
  <si>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</si>
  <si>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</si>
  <si>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</si>
  <si>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</si>
  <si>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</si>
  <si>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</si>
  <si>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</si>
  <si>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</si>
  <si>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</si>
  <si>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</si>
  <si>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</si>
  <si>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</si>
  <si>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</si>
  <si>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</si>
  <si>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</si>
  <si>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</si>
  <si>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</si>
  <si>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</si>
  <si>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</si>
  <si>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</si>
  <si>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</si>
  <si>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</si>
  <si>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</si>
  <si>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</si>
  <si>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</si>
  <si>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</si>
  <si>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</si>
  <si>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</si>
  <si>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</si>
  <si>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</si>
  <si>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</si>
  <si>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</si>
  <si>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</si>
  <si>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</si>
  <si>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</si>
  <si>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</si>
  <si>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</si>
  <si>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</si>
  <si>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</si>
  <si>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</si>
  <si>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</si>
  <si>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</si>
  <si>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</si>
  <si>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</si>
  <si>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</si>
  <si>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</si>
  <si>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</si>
  <si>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</si>
  <si>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</si>
  <si>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</si>
  <si>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</si>
  <si>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</si>
  <si>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</si>
  <si>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</si>
  <si>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</si>
  <si>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</si>
  <si>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</si>
  <si>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</si>
  <si>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</si>
  <si>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</si>
  <si>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</si>
  <si>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</si>
  <si>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</si>
  <si>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</si>
  <si>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</si>
  <si>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</si>
  <si>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</si>
  <si>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</si>
  <si>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</si>
  <si>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</si>
  <si>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</si>
  <si>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</si>
  <si>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</si>
  <si>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</si>
  <si>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</si>
  <si>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</si>
  <si>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</si>
  <si>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</si>
  <si>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</si>
  <si>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</si>
  <si>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</si>
  <si>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</si>
  <si>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</si>
  <si>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</si>
  <si>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</si>
  <si>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</si>
  <si>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</si>
  <si>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</si>
  <si>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</si>
  <si>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</si>
  <si>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</si>
  <si>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</si>
  <si>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</si>
  <si>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</si>
  <si>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</si>
  <si>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</si>
  <si>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</si>
  <si>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</si>
  <si>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</si>
  <si>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</si>
  <si>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</si>
  <si>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</si>
  <si>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</si>
  <si>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</si>
  <si>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</si>
  <si>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</si>
  <si>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</si>
  <si>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</si>
  <si>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</si>
  <si>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</si>
  <si>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</si>
  <si>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</si>
  <si>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</si>
  <si>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</si>
  <si>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</si>
  <si>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</si>
  <si>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</si>
  <si>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</si>
  <si>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</si>
  <si>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</si>
  <si>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</si>
  <si>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</si>
  <si>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</si>
  <si>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</si>
  <si>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</si>
  <si>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</si>
  <si>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</si>
  <si>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</si>
  <si>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</si>
  <si>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</si>
  <si>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</si>
  <si>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</si>
  <si>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</si>
  <si>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</si>
  <si>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</si>
  <si>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</si>
  <si>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</si>
  <si>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</si>
  <si>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</si>
  <si>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</si>
  <si>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</si>
  <si>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</si>
  <si>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</si>
  <si>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</si>
  <si>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</si>
  <si>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</si>
  <si>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</si>
  <si>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</si>
  <si>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</si>
  <si>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</si>
  <si>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</si>
  <si>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</si>
  <si>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</si>
  <si>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</si>
  <si>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</si>
  <si>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</si>
  <si>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</si>
  <si>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</si>
  <si>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</si>
  <si>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</si>
  <si>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</si>
  <si>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</si>
  <si>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</si>
  <si>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</si>
  <si>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</si>
  <si>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</si>
  <si>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</si>
  <si>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</si>
  <si>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</si>
  <si>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</si>
  <si>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</si>
  <si>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</si>
  <si>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</si>
  <si>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</si>
  <si>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</si>
  <si>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</si>
  <si>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</si>
  <si>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</si>
  <si>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</si>
  <si>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</si>
  <si>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</si>
  <si>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</si>
  <si>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</si>
  <si>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</si>
  <si>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</si>
  <si>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</si>
  <si>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</si>
  <si>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</si>
  <si>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</si>
  <si>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</si>
  <si>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</si>
  <si>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</si>
  <si>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</si>
  <si>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</si>
  <si>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</si>
  <si>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</si>
  <si>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</si>
  <si>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</si>
  <si>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</si>
  <si>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</si>
  <si>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</si>
  <si>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</si>
  <si>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</si>
  <si>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</si>
  <si>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</si>
  <si>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</si>
  <si>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</si>
  <si>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</si>
  <si>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</si>
  <si>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</si>
  <si>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</si>
  <si>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</si>
  <si>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</si>
  <si>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</si>
  <si>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</si>
  <si>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</si>
  <si>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</si>
  <si>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</si>
  <si>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</si>
  <si>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</si>
  <si>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</si>
  <si>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</si>
  <si>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</si>
  <si>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</si>
  <si>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</si>
  <si>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</si>
  <si>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</si>
  <si>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</si>
  <si>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</si>
  <si>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</si>
  <si>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</si>
  <si>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</si>
  <si>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</si>
  <si>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</si>
  <si>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</si>
  <si>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</si>
  <si>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</si>
  <si>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</si>
  <si>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</si>
  <si>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</si>
  <si>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</si>
  <si>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</si>
  <si>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</si>
  <si>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</si>
  <si>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</si>
  <si>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</si>
  <si>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</si>
  <si>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</si>
  <si>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</si>
  <si>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</si>
  <si>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</si>
  <si>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</si>
  <si>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</si>
  <si>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</si>
  <si>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</si>
  <si>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</si>
  <si>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</si>
  <si>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</si>
  <si>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</si>
  <si>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</si>
  <si>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</si>
  <si>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</si>
  <si>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</si>
  <si>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</si>
  <si>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</si>
  <si>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</si>
  <si>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</si>
  <si>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</si>
  <si>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</si>
  <si>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</si>
  <si>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</si>
  <si>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</si>
  <si>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</si>
  <si>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</si>
  <si>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</si>
  <si>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</si>
  <si>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</si>
  <si>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</si>
  <si>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</si>
  <si>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</si>
  <si>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</si>
  <si>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</si>
  <si>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</si>
  <si>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</si>
  <si>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</si>
  <si>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</si>
  <si>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</si>
  <si>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</si>
  <si>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</si>
  <si>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</si>
  <si>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</si>
  <si>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</si>
  <si>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</si>
  <si>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</si>
  <si>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</si>
  <si>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</si>
  <si>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</si>
  <si>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</si>
  <si>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</si>
  <si>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</si>
  <si>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</si>
  <si>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</si>
  <si>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</si>
  <si>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</si>
  <si>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</si>
  <si>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</si>
  <si>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</si>
  <si>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</si>
  <si>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</si>
  <si>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</si>
  <si>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</si>
  <si>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</si>
  <si>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</si>
  <si>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</si>
  <si>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</si>
  <si>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</si>
  <si>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</si>
  <si>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</si>
  <si>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</si>
  <si>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</si>
  <si>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</si>
  <si>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</si>
  <si>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</si>
  <si>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</si>
  <si>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</si>
  <si>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</si>
  <si>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</si>
  <si>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</si>
  <si>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</si>
  <si>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</si>
  <si>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</si>
  <si>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</si>
  <si>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</si>
  <si>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</si>
  <si>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</si>
  <si>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</si>
  <si>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</si>
  <si>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</si>
  <si>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</si>
  <si>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</si>
  <si>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</si>
  <si>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</si>
  <si>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</si>
  <si>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</si>
  <si>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</si>
  <si>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</si>
  <si>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</si>
  <si>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</si>
  <si>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</si>
  <si>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</si>
  <si>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</si>
  <si>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</si>
  <si>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</si>
  <si>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</si>
  <si>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</si>
  <si>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</si>
  <si>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</si>
  <si>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</si>
  <si>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</si>
  <si>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</si>
  <si>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</si>
  <si>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</si>
  <si>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</si>
  <si>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</si>
  <si>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</si>
  <si>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</si>
  <si>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</si>
  <si>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</si>
  <si>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</si>
  <si>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</si>
  <si>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</si>
  <si>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</si>
  <si>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</si>
  <si>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</si>
  <si>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</si>
  <si>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</si>
  <si>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</si>
  <si>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</si>
  <si>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</si>
  <si>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</si>
  <si>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</si>
  <si>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</si>
  <si>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</si>
  <si>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</si>
  <si>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</si>
  <si>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</si>
  <si>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</si>
  <si>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</si>
  <si>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</si>
  <si>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</si>
  <si>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</si>
  <si>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</si>
  <si>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</si>
  <si>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</si>
  <si>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</si>
  <si>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</si>
  <si>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</si>
  <si>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</si>
  <si>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</si>
  <si>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</si>
  <si>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</si>
  <si>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</si>
  <si>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</si>
  <si>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</si>
  <si>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</si>
  <si>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</si>
  <si>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</si>
  <si>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</si>
  <si>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</si>
  <si>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</si>
  <si>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</si>
  <si>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</si>
  <si>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</si>
  <si>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</si>
  <si>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</si>
  <si>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</si>
  <si>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</si>
  <si>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</si>
  <si>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</si>
  <si>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</si>
  <si>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</si>
  <si>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</si>
  <si>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</si>
  <si>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</si>
  <si>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</si>
  <si>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</si>
  <si>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</si>
  <si>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</si>
  <si>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</si>
  <si>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</si>
  <si>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</si>
  <si>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</si>
  <si>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</si>
  <si>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</si>
  <si>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</si>
  <si>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</si>
  <si>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</si>
  <si>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</si>
  <si>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</si>
  <si>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</si>
  <si>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</si>
  <si>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</si>
  <si>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</si>
  <si>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</si>
  <si>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</si>
  <si>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</si>
  <si>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</si>
  <si>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</si>
  <si>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</si>
  <si>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</si>
  <si>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</si>
  <si>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</si>
  <si>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</si>
  <si>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</si>
  <si>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</si>
  <si>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</si>
  <si>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</si>
  <si>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</si>
  <si>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</si>
  <si>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</si>
  <si>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</si>
  <si>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</si>
  <si>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</si>
  <si>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</si>
  <si>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</si>
  <si>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</si>
  <si>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</si>
  <si>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</si>
  <si>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</si>
  <si>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</si>
  <si>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</si>
  <si>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</si>
  <si>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</si>
  <si>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</si>
  <si>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</si>
  <si>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</si>
  <si>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</si>
  <si>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</si>
  <si>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</si>
  <si>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</si>
  <si>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</si>
  <si>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</si>
  <si>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</si>
  <si>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</si>
  <si>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</si>
  <si>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</si>
  <si>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</si>
  <si>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</si>
  <si>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</si>
  <si>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</si>
  <si>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</si>
  <si>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</si>
  <si>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</si>
  <si>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</si>
  <si>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</si>
  <si>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</si>
  <si>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</si>
  <si>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</si>
  <si>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</si>
  <si>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</si>
  <si>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</si>
  <si>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</si>
  <si>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</si>
  <si>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</si>
  <si>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</si>
  <si>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</si>
  <si>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</si>
  <si>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</si>
  <si>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</si>
  <si>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</si>
  <si>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</si>
  <si>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</si>
  <si>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</si>
  <si>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</si>
  <si>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</si>
  <si>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</si>
  <si>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</si>
  <si>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</si>
  <si>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</si>
  <si>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</si>
  <si>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</si>
  <si>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</si>
  <si>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</si>
  <si>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</si>
  <si>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</si>
  <si>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</si>
  <si>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</si>
  <si>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</si>
  <si>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</si>
  <si>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</si>
  <si>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</si>
  <si>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</si>
  <si>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</si>
  <si>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</si>
  <si>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</si>
  <si>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</si>
  <si>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</si>
  <si>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</si>
  <si>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</si>
  <si>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</si>
  <si>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</si>
  <si>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</si>
  <si>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</si>
  <si>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</si>
  <si>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</si>
  <si>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</si>
  <si>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</si>
  <si>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</si>
  <si>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</si>
  <si>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</si>
  <si>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</si>
  <si>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</si>
  <si>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</si>
  <si>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</si>
  <si>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</si>
  <si>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</si>
  <si>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</si>
  <si>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</si>
  <si>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</si>
  <si>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</si>
  <si>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</si>
  <si>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</si>
  <si>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</si>
  <si>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</si>
  <si>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</si>
  <si>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</si>
  <si>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</si>
  <si>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</si>
  <si>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</si>
  <si>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</si>
  <si>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</si>
  <si>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</si>
  <si>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</si>
  <si>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</si>
  <si>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</si>
  <si>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</si>
  <si>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</si>
  <si>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</si>
  <si>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</si>
  <si>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</si>
  <si>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</si>
  <si>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</si>
  <si>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</si>
  <si>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</si>
  <si>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</si>
  <si>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</si>
  <si>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</si>
  <si>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</si>
  <si>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</si>
  <si>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</si>
  <si>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</si>
  <si>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</si>
  <si>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</si>
  <si>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</si>
  <si>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</si>
  <si>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</si>
  <si>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</si>
  <si>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</si>
  <si>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</si>
  <si>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</si>
  <si>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</si>
  <si>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</si>
  <si>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</si>
  <si>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</si>
  <si>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</si>
  <si>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</si>
  <si>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</si>
  <si>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</si>
  <si>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</si>
  <si>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</si>
  <si>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</si>
  <si>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</si>
  <si>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</si>
  <si>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</si>
  <si>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</si>
  <si>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</si>
  <si>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</si>
  <si>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</si>
  <si>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</si>
  <si>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</si>
  <si>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</si>
  <si>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</si>
  <si>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</si>
  <si>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</si>
  <si>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</si>
  <si>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</si>
  <si>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</si>
  <si>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</si>
  <si>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</si>
  <si>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</si>
  <si>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</si>
  <si>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</si>
  <si>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</si>
  <si>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</si>
  <si>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</si>
  <si>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</si>
  <si>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</si>
  <si>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</si>
  <si>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</si>
  <si>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</si>
  <si>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</si>
  <si>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</si>
  <si>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</si>
  <si>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</si>
  <si>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</si>
  <si>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</si>
  <si>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</si>
  <si>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</si>
  <si>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</si>
  <si>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</si>
  <si>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</si>
  <si>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</si>
  <si>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</si>
  <si>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</si>
  <si>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</si>
  <si>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</si>
  <si>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</si>
  <si>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</si>
  <si>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</si>
  <si>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</si>
  <si>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</si>
  <si>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</si>
  <si>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</si>
  <si>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</si>
  <si>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</si>
  <si>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</si>
  <si>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</si>
  <si>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</si>
  <si>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</si>
  <si>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</si>
  <si>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</si>
  <si>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</si>
  <si>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</si>
  <si>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</si>
  <si>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</si>
  <si>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</si>
  <si>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</si>
  <si>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</si>
  <si>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</si>
  <si>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</si>
  <si>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</si>
  <si>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</si>
  <si>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</si>
  <si>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</si>
  <si>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</si>
  <si>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</si>
  <si>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</si>
  <si>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</si>
  <si>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</si>
  <si>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</si>
  <si>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</si>
  <si>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</si>
  <si>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</si>
  <si>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</si>
  <si>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</si>
  <si>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</si>
  <si>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</si>
  <si>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</si>
  <si>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</si>
  <si>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</si>
  <si>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</si>
  <si>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</si>
  <si>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</si>
  <si>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</si>
  <si>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</si>
  <si>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</si>
  <si>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</si>
  <si>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</si>
  <si>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</si>
  <si>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</si>
  <si>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</si>
  <si>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</si>
  <si>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</si>
  <si>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</si>
  <si>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</si>
  <si>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</si>
  <si>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</si>
  <si>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</si>
  <si>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</si>
  <si>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</si>
  <si>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</si>
  <si>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</si>
  <si>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</si>
  <si>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</si>
  <si>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</si>
  <si>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</si>
  <si>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</si>
  <si>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</si>
  <si>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</si>
  <si>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</si>
  <si>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</si>
  <si>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</si>
  <si>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</si>
  <si>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</si>
  <si>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</si>
  <si>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</si>
  <si>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</si>
  <si>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</si>
  <si>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</si>
  <si>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</si>
  <si>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</si>
  <si>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</si>
  <si>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</si>
  <si>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</si>
  <si>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</si>
  <si>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</si>
  <si>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</si>
  <si>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</si>
  <si>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</si>
  <si>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</si>
  <si>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</si>
  <si>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</si>
  <si>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</si>
  <si>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</si>
  <si>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</si>
  <si>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</si>
  <si>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</si>
  <si>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</si>
  <si>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</si>
  <si>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</si>
  <si>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</si>
  <si>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</si>
  <si>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</si>
  <si>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</si>
  <si>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</si>
  <si>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</si>
  <si>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</si>
  <si>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</si>
  <si>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</si>
  <si>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</si>
  <si>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</si>
  <si>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</si>
  <si>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</si>
  <si>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</si>
  <si>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</si>
  <si>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</si>
  <si>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</si>
  <si>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</si>
  <si>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</si>
  <si>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</si>
  <si>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</si>
  <si>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</si>
  <si>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</si>
  <si>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</si>
  <si>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</si>
  <si>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</si>
  <si>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</si>
  <si>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</si>
  <si>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</si>
  <si>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</si>
  <si>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</si>
  <si>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</si>
  <si>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</si>
  <si>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</si>
  <si>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</si>
  <si>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</si>
  <si>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</si>
  <si>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</si>
  <si>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</si>
  <si>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</si>
  <si>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</si>
  <si>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</si>
  <si>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</si>
  <si>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</si>
  <si>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</si>
  <si>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</si>
  <si>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</si>
  <si>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</si>
  <si>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</si>
  <si>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</si>
  <si>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</si>
  <si>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</si>
  <si>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</si>
  <si>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</si>
  <si>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</si>
  <si>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</si>
  <si>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</si>
  <si>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</si>
  <si>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</si>
  <si>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</si>
  <si>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</si>
  <si>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</si>
  <si>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</si>
  <si>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</si>
  <si>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</si>
  <si>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</si>
  <si>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</si>
  <si>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</si>
  <si>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</si>
  <si>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</si>
  <si>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</si>
  <si>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</si>
  <si>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</si>
  <si>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</si>
  <si>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</si>
  <si>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</si>
  <si>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</si>
  <si>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</si>
  <si>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</si>
  <si>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</si>
  <si>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</si>
  <si>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</si>
  <si>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</si>
  <si>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</si>
  <si>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</si>
  <si>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</si>
  <si>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</si>
  <si>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</si>
  <si>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</si>
  <si>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</si>
  <si>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</si>
  <si>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</si>
  <si>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</si>
  <si>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</si>
  <si>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</si>
  <si>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</si>
  <si>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</si>
  <si>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</si>
  <si>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</si>
  <si>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</si>
  <si>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</si>
  <si>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</si>
  <si>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</si>
  <si>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</si>
  <si>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</si>
  <si>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</si>
  <si>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</si>
  <si>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</si>
  <si>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</si>
  <si>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</si>
  <si>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</si>
  <si>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</si>
  <si>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</si>
  <si>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</si>
  <si>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</si>
  <si>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</si>
  <si>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</si>
  <si>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</si>
  <si>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</si>
  <si>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</si>
  <si>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</si>
  <si>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</si>
  <si>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</si>
  <si>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</si>
  <si>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</si>
  <si>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</si>
  <si>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</si>
  <si>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</si>
  <si>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</si>
  <si>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</si>
  <si>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</si>
  <si>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</si>
  <si>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</si>
  <si>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</si>
  <si>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</si>
  <si>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</si>
  <si>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</si>
  <si>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</si>
  <si>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</si>
  <si>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</si>
  <si>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</si>
  <si>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</si>
  <si>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</si>
  <si>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</si>
  <si>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</si>
  <si>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</si>
  <si>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</si>
  <si>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</si>
  <si>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</si>
  <si>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</si>
  <si>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</si>
  <si>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</si>
  <si>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</si>
  <si>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</si>
  <si>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</si>
  <si>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</si>
  <si>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</si>
  <si>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</si>
  <si>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</si>
  <si>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</si>
  <si>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</si>
  <si>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</si>
  <si>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</si>
  <si>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</si>
  <si>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</si>
  <si>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</si>
  <si>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</si>
  <si>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</si>
  <si>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</si>
  <si>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</si>
  <si>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</si>
  <si>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</si>
  <si>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</si>
  <si>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</si>
  <si>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</si>
  <si>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</si>
  <si>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</si>
  <si>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</si>
  <si>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</si>
  <si>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</si>
  <si>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</si>
  <si>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</si>
  <si>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</si>
  <si>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</si>
  <si>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</si>
  <si>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</si>
  <si>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</si>
  <si>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</si>
  <si>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</si>
  <si>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</si>
  <si>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</si>
  <si>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</si>
  <si>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</si>
  <si>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</si>
  <si>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</si>
  <si>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</si>
  <si>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</si>
  <si>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</si>
  <si>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</si>
  <si>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</si>
  <si>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</si>
  <si>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</si>
  <si>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</si>
  <si>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</si>
  <si>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</si>
  <si>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</si>
  <si>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</si>
  <si>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</si>
  <si>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</si>
  <si>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</si>
  <si>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</si>
  <si>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</si>
  <si>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</si>
  <si>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</si>
  <si>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</si>
  <si>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</si>
  <si>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</si>
  <si>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</si>
  <si>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</si>
  <si>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</si>
  <si>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</si>
  <si>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</si>
  <si>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</si>
  <si>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</si>
  <si>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</si>
  <si>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</si>
  <si>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</si>
  <si>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</si>
  <si>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</si>
  <si>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</si>
  <si>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</si>
  <si>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</si>
  <si>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</si>
  <si>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</si>
  <si>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</si>
  <si>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</si>
  <si>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</si>
  <si>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</si>
  <si>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</si>
  <si>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</si>
  <si>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</si>
  <si>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</si>
  <si>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</si>
  <si>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</si>
  <si>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</si>
  <si>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</si>
  <si>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</si>
  <si>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</si>
  <si>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</si>
  <si>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</si>
  <si>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</si>
  <si>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</si>
  <si>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</si>
  <si>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</si>
  <si>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</si>
  <si>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</si>
  <si>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</si>
  <si>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</si>
  <si>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</si>
  <si>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</si>
  <si>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</si>
  <si>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</si>
  <si>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</si>
  <si>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</si>
  <si>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</si>
  <si>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</si>
  <si>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</si>
  <si>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</si>
  <si>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</si>
  <si>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</si>
  <si>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</si>
  <si>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</si>
  <si>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</si>
  <si>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</si>
  <si>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</si>
  <si>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</si>
  <si>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</si>
  <si>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</si>
  <si>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</si>
  <si>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</si>
  <si>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</si>
  <si>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</si>
  <si>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</si>
  <si>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</si>
  <si>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</si>
  <si>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</si>
  <si>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</si>
  <si>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</si>
  <si>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</si>
  <si>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</si>
  <si>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</si>
  <si>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</si>
  <si>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</si>
  <si>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</si>
  <si>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</si>
  <si>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</si>
  <si>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</si>
  <si>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</si>
  <si>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</si>
  <si>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</si>
  <si>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</si>
  <si>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</si>
  <si>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</si>
  <si>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</si>
  <si>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</si>
  <si>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</si>
  <si>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</si>
  <si>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</si>
  <si>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</si>
  <si>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</si>
  <si>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</si>
  <si>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</si>
  <si>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</si>
  <si>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</si>
  <si>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</si>
  <si>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</si>
  <si>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</si>
  <si>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</si>
  <si>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</si>
  <si>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</si>
  <si>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</si>
  <si>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</si>
  <si>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</si>
  <si>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</si>
  <si>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</si>
  <si>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</si>
  <si>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</si>
  <si>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</si>
  <si>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</si>
  <si>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</si>
  <si>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</si>
  <si>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</si>
  <si>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</si>
  <si>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</si>
  <si>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</si>
  <si>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</si>
  <si>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</si>
  <si>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</si>
  <si>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</si>
  <si>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</si>
  <si>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</si>
  <si>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</si>
  <si>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</si>
  <si>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</si>
  <si>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</si>
  <si>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</si>
  <si>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</si>
  <si>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</si>
  <si>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</si>
  <si>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</si>
  <si>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</si>
  <si>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</si>
  <si>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</si>
  <si>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</si>
  <si>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</si>
  <si>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</si>
  <si>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</si>
  <si>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</si>
  <si>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</si>
  <si>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</si>
  <si>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</si>
  <si>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</si>
  <si>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</si>
  <si>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</si>
  <si>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</si>
  <si>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</si>
  <si>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</si>
  <si>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</si>
  <si>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</si>
  <si>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</si>
  <si>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</si>
  <si>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</si>
  <si>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</si>
  <si>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</si>
  <si>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</si>
  <si>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</si>
  <si>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</si>
  <si>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</si>
  <si>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</si>
  <si>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</si>
  <si>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</si>
  <si>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</si>
  <si>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</si>
  <si>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</si>
  <si>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</si>
  <si>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</si>
  <si>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</si>
  <si>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</si>
  <si>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</si>
  <si>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</si>
  <si>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</si>
  <si>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</si>
  <si>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</si>
  <si>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</si>
  <si>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</si>
  <si>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</si>
  <si>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</si>
  <si>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</si>
  <si>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</si>
  <si>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</si>
  <si>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</si>
  <si>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</si>
  <si>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</si>
  <si>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</si>
  <si>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</si>
  <si>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</si>
  <si>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</si>
  <si>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</si>
  <si>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</si>
  <si>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</si>
  <si>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</si>
  <si>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</si>
  <si>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</si>
  <si>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</si>
  <si>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</si>
  <si>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</si>
  <si>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</si>
  <si>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</si>
  <si>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</si>
  <si>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</si>
  <si>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</si>
  <si>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</si>
  <si>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</si>
  <si>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</si>
  <si>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</si>
  <si>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</si>
  <si>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</si>
  <si>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</si>
  <si>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</si>
  <si>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</si>
  <si>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</si>
  <si>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</si>
  <si>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</si>
  <si>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</si>
  <si>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</si>
  <si>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</si>
  <si>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</si>
  <si>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</si>
  <si>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</si>
  <si>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</si>
  <si>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</si>
  <si>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</si>
  <si>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</si>
  <si>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</si>
  <si>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</si>
  <si>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</si>
  <si>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</si>
  <si>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</si>
  <si>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</si>
  <si>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</si>
  <si>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</si>
  <si>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</si>
  <si>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</si>
  <si>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</si>
  <si>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</si>
  <si>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</si>
  <si>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</si>
  <si>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</si>
  <si>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</si>
  <si>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</si>
  <si>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</si>
  <si>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</si>
  <si>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</si>
  <si>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</si>
  <si>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</si>
  <si>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</si>
  <si>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</si>
  <si>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</si>
  <si>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</si>
  <si>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</si>
  <si>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</si>
  <si>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</si>
  <si>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</si>
  <si>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</si>
  <si>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</si>
  <si>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</si>
  <si>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</si>
  <si>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</si>
  <si>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</si>
  <si>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</si>
  <si>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</si>
  <si>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</si>
  <si>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</si>
  <si>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</si>
  <si>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</si>
  <si>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</si>
  <si>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</si>
  <si>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</si>
  <si>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</si>
  <si>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</si>
  <si>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</si>
  <si>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</si>
  <si>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</si>
  <si>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</si>
  <si>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</si>
  <si>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</si>
  <si>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</si>
  <si>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</si>
  <si>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</si>
  <si>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</si>
  <si>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</si>
  <si>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</si>
  <si>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</si>
  <si>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</si>
  <si>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</si>
  <si>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</si>
  <si>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</si>
  <si>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</si>
  <si>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</si>
  <si>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</si>
  <si>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</si>
  <si>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</si>
  <si>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</si>
  <si>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</si>
  <si>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</si>
  <si>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</si>
  <si>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</si>
  <si>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</si>
  <si>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</si>
  <si>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</si>
  <si>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</si>
  <si>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</si>
  <si>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</si>
  <si>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</si>
  <si>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</si>
  <si>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</si>
  <si>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</si>
  <si>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</si>
  <si>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</si>
  <si>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</si>
  <si>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</si>
  <si>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</si>
  <si>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</si>
  <si>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</si>
  <si>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</si>
  <si>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</si>
  <si>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</si>
  <si>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</si>
  <si>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</si>
  <si>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</si>
  <si>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</si>
  <si>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</si>
  <si>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</si>
  <si>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</si>
  <si>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</si>
  <si>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</si>
  <si>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</si>
  <si>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</si>
  <si>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</si>
  <si>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</si>
  <si>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</si>
  <si>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</si>
  <si>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</si>
  <si>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</si>
  <si>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</si>
  <si>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</si>
  <si>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</si>
  <si>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</si>
  <si>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</si>
  <si>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</si>
  <si>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</si>
  <si>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</si>
  <si>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</si>
  <si>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</si>
  <si>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</si>
  <si>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</si>
  <si>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</si>
  <si>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</si>
  <si>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</si>
  <si>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</si>
  <si>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</si>
  <si>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</si>
  <si>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</si>
  <si>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</si>
  <si>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</si>
  <si>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</si>
  <si>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</si>
  <si>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</si>
  <si>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</si>
  <si>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</si>
  <si>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</si>
  <si>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</si>
  <si>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</si>
  <si>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</si>
  <si>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</si>
  <si>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</si>
  <si>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</si>
  <si>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</si>
  <si>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</si>
  <si>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</si>
  <si>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</si>
  <si>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</si>
  <si>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</si>
  <si>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</si>
  <si>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</si>
  <si>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</si>
  <si>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</si>
  <si>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</si>
  <si>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</si>
  <si>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</si>
  <si>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</si>
  <si>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</si>
  <si>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</si>
  <si>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</si>
  <si>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</si>
  <si>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</si>
  <si>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</si>
  <si>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</si>
  <si>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</si>
  <si>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</si>
  <si>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</si>
  <si>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</si>
  <si>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</si>
  <si>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</si>
  <si>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</si>
  <si>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</si>
  <si>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</si>
  <si>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</si>
  <si>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</si>
  <si>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</si>
  <si>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</si>
  <si>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</si>
  <si>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</si>
  <si>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</si>
  <si>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</si>
  <si>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</si>
  <si>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</si>
  <si>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</si>
  <si>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</si>
  <si>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</si>
  <si>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</si>
  <si>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</si>
  <si>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</si>
  <si>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</si>
  <si>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</si>
  <si>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</si>
  <si>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</si>
  <si>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</si>
  <si>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</si>
  <si>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</si>
  <si>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</si>
  <si>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</si>
  <si>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</si>
  <si>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</si>
  <si>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</si>
  <si>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</si>
  <si>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</si>
  <si>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</si>
  <si>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</si>
  <si>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</si>
  <si>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</si>
  <si>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</si>
  <si>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</si>
  <si>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</si>
  <si>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</si>
  <si>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</si>
  <si>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</si>
  <si>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</si>
  <si>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</si>
  <si>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</si>
  <si>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</si>
  <si>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</si>
  <si>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</si>
  <si>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</si>
  <si>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</si>
  <si>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</si>
  <si>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</si>
  <si>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</si>
  <si>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</si>
  <si>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</si>
  <si>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</si>
  <si>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</si>
  <si>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</si>
  <si>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</si>
  <si>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</si>
  <si>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</si>
  <si>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</si>
  <si>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</si>
  <si>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</si>
  <si>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</si>
  <si>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</si>
  <si>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</si>
  <si>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</si>
  <si>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</si>
  <si>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</si>
  <si>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</si>
  <si>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</si>
  <si>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</si>
  <si>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</si>
  <si>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</si>
  <si>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</si>
  <si>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</si>
  <si>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</si>
  <si>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</si>
  <si>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</si>
  <si>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</si>
  <si>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</si>
  <si>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</si>
  <si>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</si>
  <si>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</si>
  <si>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</si>
  <si>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</si>
  <si>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</si>
  <si>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</si>
  <si>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</si>
  <si>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</si>
  <si>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</si>
  <si>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</si>
  <si>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</si>
  <si>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</si>
  <si>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</si>
  <si>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</si>
  <si>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</si>
  <si>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</si>
  <si>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</si>
  <si>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</si>
  <si>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</si>
  <si>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</si>
  <si>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</si>
  <si>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</si>
  <si>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</si>
  <si>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</si>
  <si>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</si>
  <si>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</si>
  <si>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</si>
  <si>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</si>
  <si>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</si>
  <si>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</si>
  <si>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</si>
  <si>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</si>
  <si>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</si>
  <si>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</si>
  <si>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</si>
  <si>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</si>
  <si>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</si>
  <si>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</si>
  <si>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</si>
  <si>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</si>
  <si>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</si>
  <si>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</si>
  <si>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</si>
  <si>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</si>
  <si>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</si>
  <si>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</si>
  <si>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</si>
  <si>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</si>
  <si>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</si>
  <si>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</si>
  <si>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</si>
  <si>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</si>
  <si>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</si>
  <si>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</si>
  <si>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</si>
  <si>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</si>
  <si>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</si>
  <si>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</si>
  <si>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</si>
  <si>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</si>
  <si>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</si>
  <si>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</si>
  <si>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</si>
  <si>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</si>
  <si>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</si>
  <si>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</si>
  <si>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</si>
  <si>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</si>
  <si>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</si>
  <si>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</si>
  <si>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</si>
  <si>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</si>
  <si>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</si>
  <si>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</si>
  <si>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</si>
  <si>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</si>
  <si>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</si>
  <si>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</si>
  <si>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</si>
  <si>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</si>
  <si>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</si>
  <si>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</si>
  <si>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</si>
  <si>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</si>
  <si>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</si>
  <si>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</si>
  <si>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</si>
  <si>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</si>
  <si>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</si>
  <si>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</si>
  <si>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</si>
  <si>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</si>
  <si>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</si>
  <si>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</si>
  <si>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</si>
  <si>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</si>
  <si>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</si>
  <si>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</si>
  <si>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</si>
  <si>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</si>
  <si>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</si>
  <si>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</si>
  <si>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</si>
  <si>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</si>
  <si>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</si>
  <si>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</si>
  <si>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</si>
  <si>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</si>
  <si>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</si>
  <si>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</si>
  <si>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</si>
  <si>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</si>
  <si>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</si>
  <si>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</si>
  <si>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</si>
  <si>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</si>
  <si>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</si>
  <si>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</si>
  <si>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</si>
  <si>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</si>
  <si>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</si>
  <si>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</si>
  <si>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</si>
  <si>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</si>
  <si>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</si>
  <si>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</si>
  <si>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</si>
  <si>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</si>
  <si>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</si>
  <si>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</si>
  <si>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</si>
  <si>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</si>
  <si>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</si>
  <si>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</si>
  <si>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</si>
  <si>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</si>
  <si>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</si>
  <si>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</si>
  <si>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</si>
  <si>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</si>
  <si>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</si>
  <si>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</si>
  <si>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</si>
  <si>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</si>
  <si>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</si>
  <si>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</si>
  <si>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</si>
  <si>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</si>
  <si>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</si>
  <si>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</si>
  <si>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</si>
  <si>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</si>
  <si>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</si>
  <si>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</si>
  <si>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</si>
  <si>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</si>
  <si>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</si>
  <si>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</si>
  <si>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</si>
  <si>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</si>
  <si>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</si>
  <si>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</si>
  <si>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</si>
  <si>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</si>
  <si>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</si>
  <si>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</si>
  <si>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</si>
  <si>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</si>
  <si>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</si>
  <si>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</si>
  <si>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</si>
  <si>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</si>
  <si>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</si>
  <si>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</si>
  <si>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</si>
  <si>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</si>
  <si>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</si>
  <si>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</si>
  <si>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</si>
  <si>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</si>
  <si>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</si>
  <si>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</si>
  <si>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</si>
  <si>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</si>
  <si>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</si>
  <si>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</si>
  <si>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</si>
  <si>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</si>
  <si>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</si>
  <si>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</si>
  <si>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</si>
  <si>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</si>
  <si>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</si>
  <si>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</si>
  <si>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</si>
  <si>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</si>
  <si>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</si>
  <si>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</si>
  <si>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</si>
  <si>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</si>
  <si>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</si>
  <si>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</si>
  <si>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</si>
  <si>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</si>
  <si>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</si>
  <si>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</si>
  <si>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</si>
  <si>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</si>
  <si>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</si>
  <si>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</si>
  <si>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</si>
  <si>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</si>
  <si>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</si>
  <si>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</si>
  <si>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</si>
  <si>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</si>
  <si>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</si>
  <si>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</si>
  <si>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</si>
  <si>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</si>
  <si>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</si>
  <si>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</si>
  <si>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</si>
  <si>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</si>
  <si>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</si>
  <si>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</si>
  <si>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</si>
  <si>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</si>
  <si>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</si>
  <si>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</si>
  <si>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</si>
  <si>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</si>
  <si>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</si>
  <si>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</si>
  <si>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</si>
  <si>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</si>
  <si>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</si>
  <si>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</si>
  <si>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</si>
  <si>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</si>
  <si>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</si>
  <si>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</si>
  <si>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</si>
  <si>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</si>
  <si>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</si>
  <si>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</si>
  <si>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</si>
  <si>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</si>
  <si>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</si>
  <si>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</si>
  <si>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</si>
  <si>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</si>
  <si>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</si>
  <si>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</si>
  <si>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</si>
  <si>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</si>
  <si>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</si>
  <si>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</si>
  <si>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</si>
  <si>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</si>
  <si>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</si>
  <si>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</si>
  <si>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</si>
  <si>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</si>
  <si>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</si>
  <si>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</si>
  <si>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</si>
  <si>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</si>
  <si>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</si>
  <si>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</si>
  <si>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</si>
  <si>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</si>
  <si>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</si>
  <si>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</si>
  <si>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</si>
  <si>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</si>
  <si>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</si>
  <si>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</si>
  <si>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</si>
  <si>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</si>
  <si>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</si>
  <si>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</si>
  <si>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</si>
  <si>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</si>
  <si>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</si>
  <si>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</si>
  <si>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</si>
  <si>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</si>
  <si>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</si>
  <si>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</si>
  <si>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</si>
  <si>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</si>
  <si>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</si>
  <si>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</si>
  <si>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</si>
  <si>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</si>
  <si>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</si>
  <si>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</si>
  <si>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</si>
  <si>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</si>
  <si>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</si>
  <si>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</si>
  <si>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</si>
  <si>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</si>
  <si>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</si>
  <si>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</si>
  <si>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</si>
  <si>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</si>
  <si>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</si>
  <si>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</si>
  <si>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</si>
  <si>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</si>
  <si>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</si>
  <si>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</si>
  <si>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</si>
  <si>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</si>
  <si>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</si>
  <si>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</si>
  <si>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</si>
  <si>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</si>
  <si>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</si>
  <si>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</si>
  <si>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</si>
  <si>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</si>
  <si>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</si>
  <si>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</si>
  <si>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</si>
  <si>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</si>
  <si>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</si>
  <si>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</si>
  <si>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</si>
  <si>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</si>
  <si>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</si>
  <si>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</si>
  <si>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</si>
  <si>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</si>
  <si>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</si>
  <si>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</si>
  <si>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</si>
  <si>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</si>
  <si>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</si>
  <si>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</si>
  <si>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</si>
  <si>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</si>
  <si>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</si>
  <si>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</si>
  <si>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</si>
  <si>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</si>
  <si>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</si>
  <si>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</si>
  <si>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</si>
  <si>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</si>
  <si>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</si>
  <si>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</si>
  <si>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</si>
  <si>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</si>
  <si>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</si>
  <si>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</si>
  <si>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</si>
  <si>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</si>
  <si>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</si>
  <si>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</si>
  <si>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</si>
  <si>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</si>
  <si>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</si>
  <si>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</si>
  <si>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</si>
  <si>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</si>
  <si>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</si>
  <si>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</si>
  <si>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</si>
  <si>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</si>
  <si>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</si>
  <si>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</si>
  <si>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</si>
  <si>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</si>
  <si>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</si>
  <si>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</si>
  <si>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</si>
  <si>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</si>
  <si>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</si>
  <si>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</si>
  <si>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</si>
  <si>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</si>
  <si>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</si>
  <si>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</si>
  <si>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</si>
  <si>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</si>
  <si>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</si>
  <si>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</si>
  <si>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</si>
  <si>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</si>
  <si>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</si>
  <si>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</si>
  <si>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</si>
  <si>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</si>
  <si>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</si>
  <si>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</si>
  <si>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</si>
  <si>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</si>
  <si>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</si>
  <si>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</si>
  <si>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</si>
  <si>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</si>
  <si>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</si>
  <si>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</si>
  <si>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</si>
  <si>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</si>
  <si>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</si>
  <si>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</si>
  <si>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</si>
  <si>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</si>
  <si>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</si>
  <si>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</si>
  <si>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</si>
  <si>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</si>
  <si>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</si>
  <si>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</si>
  <si>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</si>
  <si>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</si>
  <si>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</si>
  <si>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</si>
  <si>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</si>
  <si>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</si>
  <si>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</si>
  <si>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</si>
  <si>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</si>
  <si>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</si>
  <si>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</si>
  <si>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</si>
  <si>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</si>
  <si>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</si>
  <si>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</si>
  <si>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</si>
  <si>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</si>
  <si>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</si>
  <si>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</si>
  <si>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</si>
  <si>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</si>
  <si>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</si>
  <si>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</si>
  <si>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</si>
  <si>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</si>
  <si>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</si>
  <si>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</si>
  <si>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</si>
  <si>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</si>
  <si>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</si>
  <si>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</si>
  <si>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</si>
  <si>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</si>
  <si>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</si>
  <si>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</si>
  <si>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</si>
  <si>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</si>
  <si>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</si>
  <si>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</si>
  <si>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</si>
  <si>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</si>
  <si>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</si>
  <si>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</si>
  <si>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</si>
  <si>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</si>
  <si>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</si>
  <si>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</si>
  <si>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</si>
  <si>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</si>
  <si>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</si>
  <si>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</si>
  <si>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</si>
  <si>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</si>
  <si>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</si>
  <si>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</si>
  <si>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</si>
  <si>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</si>
  <si>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</si>
  <si>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</si>
  <si>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</si>
  <si>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</si>
  <si>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</si>
  <si>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</si>
  <si>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</si>
  <si>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</si>
  <si>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</si>
  <si>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</si>
  <si>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</si>
  <si>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</si>
  <si>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</si>
  <si>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</si>
  <si>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</si>
  <si>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</si>
  <si>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</si>
  <si>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</si>
  <si>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</si>
  <si>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</si>
  <si>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</si>
  <si>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</si>
  <si>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</si>
  <si>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</si>
  <si>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</si>
  <si>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</si>
  <si>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</si>
  <si>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</si>
  <si>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</si>
  <si>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</si>
  <si>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</si>
  <si>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</si>
  <si>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</si>
  <si>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</si>
  <si>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</si>
  <si>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</si>
  <si>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</si>
  <si>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</si>
  <si>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</si>
  <si>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</si>
  <si>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</si>
  <si>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</si>
  <si>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</si>
  <si>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</si>
  <si>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</si>
  <si>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</si>
  <si>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</si>
  <si>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</si>
  <si>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</si>
  <si>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</si>
  <si>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</si>
  <si>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</si>
  <si>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</si>
  <si>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</si>
  <si>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</si>
  <si>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</si>
  <si>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</si>
  <si>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</si>
  <si>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</si>
  <si>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</si>
  <si>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</si>
  <si>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</si>
  <si>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</si>
  <si>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</si>
  <si>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</si>
  <si>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</si>
  <si>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</si>
  <si>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</si>
  <si>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</si>
  <si>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</si>
  <si>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</si>
  <si>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</si>
  <si>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</si>
  <si>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</si>
  <si>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</si>
  <si>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</si>
  <si>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</si>
  <si>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</si>
  <si>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</si>
  <si>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</si>
  <si>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</si>
  <si>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</si>
  <si>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</si>
  <si>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</si>
  <si>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</si>
  <si>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</si>
  <si>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</si>
  <si>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</si>
  <si>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</si>
  <si>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</si>
  <si>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</si>
  <si>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</si>
  <si>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</si>
  <si>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</si>
  <si>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</si>
  <si>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</si>
  <si>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</si>
  <si>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</si>
  <si>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</si>
  <si>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</si>
  <si>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</si>
  <si>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</si>
  <si>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</si>
  <si>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</si>
  <si>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</si>
  <si>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</si>
  <si>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</si>
  <si>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</si>
  <si>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</si>
  <si>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</si>
  <si>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</si>
  <si>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</si>
  <si>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</si>
  <si>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</si>
  <si>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</si>
  <si>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</si>
  <si>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</si>
  <si>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</si>
  <si>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</si>
  <si>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</si>
  <si>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</si>
  <si>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</si>
  <si>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</si>
  <si>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</si>
  <si>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</si>
  <si>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</si>
  <si>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</si>
  <si>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</si>
  <si>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</si>
  <si>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</si>
  <si>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</si>
  <si>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</si>
  <si>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</si>
  <si>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</si>
  <si>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</si>
  <si>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</si>
  <si>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</si>
  <si>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</si>
  <si>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</si>
  <si>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</si>
  <si>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</si>
  <si>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</si>
  <si>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</si>
  <si>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</si>
  <si>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</si>
  <si>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</si>
  <si>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</si>
  <si>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</si>
  <si>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</si>
  <si>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</si>
  <si>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</si>
  <si>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</si>
  <si>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</si>
  <si>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</si>
  <si>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</si>
  <si>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</si>
  <si>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</si>
  <si>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</si>
  <si>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</si>
  <si>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</si>
  <si>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</si>
  <si>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</si>
  <si>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</si>
  <si>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</si>
  <si>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</si>
  <si>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</si>
  <si>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</si>
  <si>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</si>
  <si>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</si>
  <si>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</si>
  <si>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</si>
  <si>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</si>
  <si>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</si>
  <si>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</si>
  <si>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</si>
  <si>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</si>
  <si>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</si>
  <si>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</si>
  <si>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</si>
  <si>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</si>
  <si>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</si>
  <si>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</si>
  <si>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</si>
  <si>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</si>
  <si>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</si>
  <si>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</si>
  <si>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</si>
  <si>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</si>
  <si>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</si>
  <si>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</si>
  <si>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</si>
  <si>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</si>
  <si>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</si>
  <si>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</si>
  <si>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</si>
  <si>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</si>
  <si>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</si>
  <si>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</si>
  <si>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</si>
  <si>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</si>
  <si>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</si>
  <si>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</si>
  <si>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</si>
  <si>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</si>
  <si>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</si>
  <si>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</si>
  <si>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</si>
  <si>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</si>
  <si>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</si>
  <si>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</si>
  <si>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</si>
  <si>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</si>
  <si>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</si>
  <si>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</si>
  <si>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</si>
  <si>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</si>
  <si>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</si>
  <si>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</si>
  <si>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</si>
  <si>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</si>
  <si>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</si>
  <si>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</si>
  <si>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</si>
  <si>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</si>
  <si>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</si>
  <si>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</si>
  <si>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</si>
  <si>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</si>
  <si>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</si>
  <si>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</si>
  <si>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</si>
  <si>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</si>
  <si>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</si>
  <si>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</si>
  <si>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</si>
  <si>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</si>
  <si>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</si>
  <si>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</si>
  <si>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</si>
  <si>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</si>
  <si>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</si>
  <si>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</si>
  <si>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</si>
  <si>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</si>
  <si>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</si>
  <si>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</si>
  <si>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</si>
  <si>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</si>
  <si>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</si>
  <si>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</si>
  <si>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</si>
  <si>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</si>
  <si>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</si>
  <si>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</si>
  <si>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</si>
  <si>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</si>
  <si>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</si>
  <si>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</si>
  <si>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</si>
  <si>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</si>
  <si>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</si>
  <si>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</si>
  <si>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</si>
  <si>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</si>
  <si>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</si>
  <si>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</si>
  <si>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</si>
  <si>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</si>
  <si>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</si>
  <si>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</si>
  <si>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</si>
  <si>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</si>
  <si>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</si>
  <si>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</si>
  <si>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</si>
  <si>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</si>
  <si>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</si>
  <si>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</si>
  <si>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</si>
  <si>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</si>
  <si>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</si>
  <si>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</si>
  <si>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</si>
  <si>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</si>
  <si>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</si>
  <si>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</si>
  <si>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</si>
  <si>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</si>
  <si>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</si>
  <si>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</si>
  <si>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</si>
  <si>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</si>
  <si>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</si>
  <si>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</si>
  <si>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</si>
  <si>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</si>
  <si>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</si>
  <si>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</si>
  <si>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</si>
  <si>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</si>
  <si>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</si>
  <si>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</si>
  <si>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</si>
  <si>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</si>
  <si>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</si>
  <si>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</si>
  <si>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</si>
  <si>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</si>
  <si>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</si>
  <si>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</si>
  <si>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</si>
  <si>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</si>
  <si>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</si>
  <si>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</si>
  <si>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</si>
  <si>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</si>
  <si>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</si>
  <si>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</si>
  <si>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</si>
  <si>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</si>
  <si>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</si>
  <si>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</si>
  <si>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</si>
  <si>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</si>
  <si>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</si>
  <si>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</si>
  <si>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</si>
  <si>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</si>
  <si>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</si>
  <si>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</si>
  <si>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</si>
  <si>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</si>
  <si>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</si>
  <si>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</si>
  <si>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</si>
  <si>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</si>
  <si>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</si>
  <si>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</si>
  <si>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</si>
  <si>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</si>
  <si>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</si>
  <si>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</si>
  <si>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</si>
  <si>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</si>
  <si>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</si>
  <si>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</si>
  <si>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</si>
  <si>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</si>
  <si>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</si>
  <si>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</si>
  <si>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</si>
  <si>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</si>
  <si>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</si>
  <si>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</si>
  <si>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</si>
  <si>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</si>
  <si>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</si>
  <si>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</si>
  <si>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</si>
  <si>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</si>
  <si>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</si>
  <si>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</si>
  <si>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</si>
  <si>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</si>
  <si>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</si>
  <si>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</si>
  <si>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</si>
  <si>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</si>
  <si>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</si>
  <si>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</si>
  <si>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</si>
  <si>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</si>
  <si>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</si>
  <si>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</si>
  <si>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</si>
  <si>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</si>
  <si>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</si>
  <si>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</si>
  <si>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</si>
  <si>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</si>
  <si>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</si>
  <si>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</si>
  <si>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</si>
  <si>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</si>
  <si>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</si>
  <si>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</si>
  <si>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</si>
  <si>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</si>
  <si>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</si>
  <si>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</si>
  <si>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</si>
  <si>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</si>
  <si>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</si>
  <si>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</si>
  <si>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</si>
  <si>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</si>
  <si>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</si>
  <si>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</si>
  <si>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</si>
  <si>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</si>
  <si>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</si>
  <si>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</si>
  <si>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</si>
  <si>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</si>
  <si>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</si>
  <si>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</si>
  <si>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</si>
  <si>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</si>
  <si>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</si>
  <si>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</si>
  <si>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</si>
  <si>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</si>
  <si>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</si>
  <si>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</si>
  <si>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</si>
  <si>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</si>
  <si>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</si>
  <si>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</si>
  <si>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</si>
  <si>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</si>
  <si>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</si>
  <si>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</si>
  <si>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</si>
  <si>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</si>
  <si>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</si>
  <si>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</si>
  <si>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</si>
  <si>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</si>
  <si>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</si>
  <si>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</si>
  <si>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</si>
  <si>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</si>
  <si>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</si>
  <si>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</si>
  <si>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</si>
  <si>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</si>
  <si>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</si>
  <si>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</si>
  <si>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</si>
  <si>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</si>
  <si>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</si>
  <si>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</si>
  <si>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</si>
  <si>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</si>
  <si>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</si>
  <si>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</si>
  <si>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</si>
  <si>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</si>
  <si>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</si>
  <si>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</si>
  <si>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</si>
  <si>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</si>
  <si>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</si>
  <si>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</si>
  <si>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</si>
  <si>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</si>
  <si>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</si>
  <si>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</si>
  <si>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</si>
  <si>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</si>
  <si>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</si>
  <si>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</si>
  <si>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</si>
  <si>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</si>
  <si>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</si>
  <si>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</si>
  <si>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</si>
  <si>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</si>
  <si>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</si>
  <si>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</si>
  <si>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</si>
  <si>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</si>
  <si>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</si>
  <si>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</si>
  <si>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</si>
  <si>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</si>
  <si>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</si>
  <si>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</si>
  <si>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</si>
  <si>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</si>
  <si>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</si>
  <si>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</si>
  <si>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</si>
  <si>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</si>
  <si>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</si>
  <si>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</si>
  <si>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</si>
  <si>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</si>
  <si>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</si>
  <si>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</si>
  <si>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</si>
  <si>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</si>
  <si>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</si>
  <si>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</si>
  <si>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</si>
  <si>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</si>
  <si>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</si>
  <si>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</si>
  <si>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</si>
  <si>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</si>
  <si>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</si>
  <si>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</si>
  <si>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</si>
  <si>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</si>
  <si>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</si>
  <si>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</si>
  <si>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</si>
  <si>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</si>
  <si>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</si>
  <si>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</si>
  <si>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</si>
  <si>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</si>
  <si>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</si>
  <si>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</si>
  <si>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</si>
  <si>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</si>
  <si>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</si>
  <si>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</si>
  <si>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</si>
  <si>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</si>
  <si>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</si>
  <si>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</si>
  <si>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</si>
  <si>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</si>
  <si>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</si>
  <si>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</si>
  <si>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</si>
  <si>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</si>
  <si>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</si>
  <si>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</si>
  <si>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</si>
  <si>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</si>
  <si>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</si>
  <si>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</si>
  <si>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</si>
  <si>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</si>
  <si>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</si>
  <si>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</si>
  <si>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</si>
  <si>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</si>
  <si>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</si>
  <si>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</si>
  <si>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</si>
  <si>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</si>
  <si>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</si>
  <si>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</si>
  <si>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</si>
  <si>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</si>
  <si>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</si>
  <si>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</si>
  <si>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</si>
  <si>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</si>
  <si>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</si>
  <si>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</si>
  <si>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</si>
  <si>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</si>
  <si>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</si>
  <si>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</si>
  <si>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</si>
  <si>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</si>
  <si>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</si>
  <si>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</si>
  <si>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</si>
  <si>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</si>
  <si>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</si>
  <si>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</si>
  <si>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</si>
  <si>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</si>
  <si>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</si>
  <si>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</si>
  <si>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</si>
  <si>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</si>
  <si>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</si>
  <si>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</si>
  <si>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</si>
  <si>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</si>
  <si>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</si>
  <si>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</si>
  <si>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</si>
  <si>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</si>
  <si>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</si>
  <si>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</si>
  <si>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</si>
  <si>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</si>
  <si>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</si>
  <si>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</si>
  <si>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</si>
  <si>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</si>
  <si>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</si>
  <si>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</si>
  <si>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</si>
  <si>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</si>
  <si>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</si>
  <si>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</si>
  <si>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</si>
  <si>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</si>
  <si>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</si>
  <si>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</si>
  <si>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</si>
  <si>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</si>
  <si>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</si>
  <si>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</si>
  <si>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</si>
  <si>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</si>
  <si>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</si>
  <si>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</si>
  <si>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</si>
  <si>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</si>
  <si>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</si>
  <si>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</si>
  <si>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</si>
  <si>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</si>
  <si>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</si>
  <si>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</si>
  <si>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</si>
  <si>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</si>
  <si>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</si>
  <si>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</si>
  <si>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</si>
  <si>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</si>
  <si>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</si>
  <si>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</si>
  <si>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</si>
  <si>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</si>
  <si>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</si>
  <si>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</si>
  <si>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</si>
  <si>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</si>
  <si>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</si>
  <si>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</si>
  <si>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</si>
  <si>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</si>
  <si>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</si>
  <si>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</si>
  <si>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</si>
  <si>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</si>
  <si>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</si>
  <si>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</si>
  <si>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</si>
  <si>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</si>
  <si>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</si>
  <si>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</si>
  <si>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</si>
  <si>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</si>
  <si>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</si>
  <si>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</si>
  <si>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</si>
  <si>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</si>
  <si>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</si>
  <si>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</si>
  <si>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</si>
  <si>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</si>
  <si>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</si>
  <si>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</si>
  <si>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</si>
  <si>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</si>
  <si>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</si>
  <si>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</si>
  <si>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</si>
  <si>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</si>
  <si>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</si>
  <si>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</si>
  <si>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</si>
  <si>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</si>
  <si>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</si>
  <si>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</si>
  <si>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</si>
  <si>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</si>
  <si>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</si>
  <si>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</si>
  <si>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</si>
  <si>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</si>
  <si>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</si>
  <si>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</si>
  <si>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</si>
  <si>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</si>
  <si>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</si>
  <si>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</si>
  <si>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</si>
  <si>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</si>
  <si>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</si>
  <si>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</si>
  <si>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</si>
  <si>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</si>
  <si>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</si>
  <si>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</si>
  <si>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</si>
  <si>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</si>
  <si>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</si>
  <si>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</si>
  <si>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</si>
  <si>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</si>
  <si>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</si>
  <si>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</si>
  <si>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</si>
  <si>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</si>
  <si>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</si>
  <si>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</si>
  <si>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</si>
  <si>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</si>
  <si>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</si>
  <si>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</si>
  <si>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</si>
  <si>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</si>
  <si>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</si>
  <si>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</si>
  <si>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</si>
  <si>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</si>
  <si>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</si>
  <si>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</si>
  <si>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</si>
  <si>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</si>
  <si>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</si>
  <si>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</si>
  <si>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</si>
  <si>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</si>
  <si>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</si>
  <si>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</si>
  <si>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</si>
  <si>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</si>
  <si>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</si>
  <si>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</si>
  <si>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</si>
  <si>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</si>
  <si>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</si>
  <si>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</si>
  <si>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</si>
  <si>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</si>
  <si>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</si>
  <si>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</si>
  <si>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</si>
  <si>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</si>
  <si>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</si>
  <si>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</si>
  <si>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</si>
  <si>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</si>
  <si>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</si>
  <si>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</si>
  <si>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</si>
  <si>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</si>
  <si>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</si>
  <si>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</si>
  <si>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</si>
  <si>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</si>
  <si>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</si>
  <si>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</si>
  <si>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</si>
  <si>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</si>
  <si>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</si>
  <si>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</si>
  <si>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</si>
  <si>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</si>
  <si>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</si>
  <si>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</si>
  <si>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</si>
  <si>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</si>
  <si>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</si>
  <si>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</si>
  <si>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</si>
  <si>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</si>
  <si>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</si>
  <si>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</si>
  <si>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</si>
  <si>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</si>
  <si>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</si>
  <si>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</si>
  <si>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</si>
  <si>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</si>
  <si>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</si>
  <si>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</si>
  <si>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</si>
  <si>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</si>
  <si>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</si>
  <si>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</si>
  <si>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</si>
  <si>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</si>
  <si>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</si>
  <si>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</si>
  <si>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</si>
  <si>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</si>
  <si>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</si>
  <si>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</si>
  <si>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</si>
  <si>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</si>
  <si>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</si>
  <si>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</si>
  <si>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</si>
  <si>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</si>
  <si>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</si>
  <si>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</si>
  <si>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</si>
  <si>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</si>
  <si>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</si>
  <si>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</si>
  <si>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</si>
  <si>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</si>
  <si>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</si>
  <si>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</si>
  <si>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</si>
  <si>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</si>
  <si>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</si>
  <si>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</si>
  <si>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</si>
  <si>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</si>
  <si>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</si>
  <si>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</si>
  <si>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</si>
  <si>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</si>
  <si>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</si>
  <si>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</si>
  <si>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</si>
  <si>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</si>
  <si>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</si>
  <si>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</si>
  <si>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</si>
  <si>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</si>
  <si>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</si>
  <si>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</si>
  <si>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</si>
  <si>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</si>
  <si>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</si>
  <si>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</si>
  <si>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</si>
  <si>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</si>
  <si>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</si>
  <si>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</si>
  <si>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</si>
  <si>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</si>
  <si>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</si>
  <si>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</si>
  <si>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</si>
  <si>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</si>
  <si>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</si>
  <si>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</si>
  <si>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</si>
  <si>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</si>
  <si>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</si>
  <si>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</si>
  <si>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</si>
  <si>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</si>
  <si>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</si>
  <si>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</si>
  <si>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</si>
  <si>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</si>
  <si>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</si>
  <si>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</si>
  <si>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</si>
  <si>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</si>
  <si>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</si>
  <si>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</si>
  <si>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</si>
  <si>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</si>
  <si>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</si>
  <si>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</si>
  <si>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</si>
  <si>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</si>
  <si>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</si>
  <si>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</si>
  <si>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</si>
  <si>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</si>
  <si>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</si>
  <si>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</si>
  <si>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</si>
  <si>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</si>
  <si>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</si>
  <si>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</si>
  <si>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</si>
  <si>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</si>
  <si>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</si>
  <si>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</si>
  <si>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</si>
  <si>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</si>
  <si>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</si>
  <si>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</si>
  <si>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</si>
  <si>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</si>
  <si>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</si>
  <si>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</si>
  <si>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</si>
  <si>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</si>
  <si>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</si>
  <si>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</si>
  <si>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</si>
  <si>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</si>
  <si>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</si>
  <si>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</si>
  <si>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</si>
  <si>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</si>
  <si>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</si>
  <si>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</si>
  <si>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</si>
  <si>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</si>
  <si>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</si>
  <si>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</si>
  <si>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</si>
  <si>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</si>
  <si>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</si>
  <si>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</si>
  <si>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</si>
  <si>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</si>
  <si>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</si>
  <si>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</si>
  <si>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</si>
  <si>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</si>
  <si>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</si>
  <si>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</si>
  <si>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</si>
  <si>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</si>
  <si>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</si>
  <si>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</si>
  <si>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</si>
  <si>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</si>
  <si>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</si>
  <si>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</si>
  <si>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</si>
  <si>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</si>
  <si>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</si>
  <si>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</si>
  <si>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</si>
  <si>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</si>
  <si>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</si>
  <si>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</si>
  <si>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</si>
  <si>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</si>
  <si>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</si>
  <si>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</si>
  <si>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</si>
  <si>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</si>
  <si>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</si>
  <si>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</si>
  <si>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</si>
  <si>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</si>
  <si>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</si>
  <si>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</si>
  <si>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</si>
  <si>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</si>
  <si>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</si>
  <si>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</si>
  <si>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</si>
  <si>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</si>
  <si>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</si>
  <si>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</si>
  <si>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</si>
  <si>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</si>
  <si>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</si>
  <si>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</si>
  <si>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</si>
  <si>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</si>
  <si>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</si>
  <si>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</si>
  <si>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</si>
  <si>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</si>
  <si>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</si>
  <si>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</si>
  <si>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</si>
  <si>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</si>
  <si>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</si>
  <si>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</si>
  <si>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</si>
  <si>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</si>
  <si>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</si>
  <si>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</si>
  <si>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</si>
  <si>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</si>
  <si>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</si>
  <si>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</si>
  <si>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</si>
  <si>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</si>
  <si>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</si>
  <si>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</si>
  <si>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</si>
  <si>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</si>
  <si>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</si>
  <si>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</si>
  <si>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</si>
  <si>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</si>
  <si>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</si>
  <si>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</si>
  <si>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</si>
  <si>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</si>
  <si>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</si>
  <si>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</si>
  <si>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</si>
  <si>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</si>
  <si>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</si>
  <si>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</si>
  <si>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</si>
  <si>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</si>
  <si>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</si>
  <si>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</si>
  <si>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</si>
  <si>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</si>
  <si>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</si>
  <si>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</si>
  <si>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</si>
  <si>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</si>
  <si>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</si>
  <si>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</si>
  <si>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</si>
  <si>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</si>
  <si>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</si>
  <si>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</si>
  <si>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</si>
  <si>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</si>
  <si>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</si>
  <si>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</si>
  <si>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</si>
  <si>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</si>
  <si>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</si>
  <si>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</si>
  <si>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</si>
  <si>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</si>
  <si>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</si>
  <si>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</si>
  <si>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</si>
  <si>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</si>
  <si>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</si>
  <si>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</si>
  <si>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</si>
  <si>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</si>
  <si>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</si>
  <si>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</si>
  <si>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</si>
  <si>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</si>
  <si>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</si>
  <si>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</si>
  <si>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</si>
  <si>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</si>
  <si>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</si>
  <si>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</si>
  <si>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</si>
  <si>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</si>
  <si>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</si>
  <si>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</si>
  <si>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</si>
  <si>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</si>
  <si>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</si>
  <si>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</si>
  <si>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</si>
  <si>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</si>
  <si>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</si>
  <si>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</si>
  <si>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</si>
  <si>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</si>
  <si>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</si>
  <si>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</si>
  <si>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</si>
  <si>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</si>
  <si>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</si>
  <si>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</si>
  <si>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</si>
  <si>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</si>
  <si>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</si>
  <si>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</si>
  <si>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</si>
  <si>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</si>
  <si>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</si>
  <si>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</si>
  <si>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</si>
  <si>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</si>
  <si>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</si>
  <si>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</si>
  <si>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</si>
  <si>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</si>
  <si>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</si>
  <si>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</si>
  <si>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</si>
  <si>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</si>
  <si>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</si>
  <si>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</si>
  <si>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</si>
  <si>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</si>
  <si>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</si>
  <si>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</si>
  <si>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</si>
  <si>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</si>
  <si>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</si>
  <si>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</si>
  <si>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</si>
  <si>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</si>
  <si>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</si>
  <si>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</si>
  <si>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</si>
  <si>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</si>
  <si>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</si>
  <si>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</si>
  <si>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</si>
  <si>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</si>
  <si>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</si>
  <si>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</si>
  <si>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</si>
  <si>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</si>
  <si>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</si>
  <si>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</si>
  <si>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</si>
  <si>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</si>
  <si>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</si>
  <si>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</si>
  <si>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</si>
  <si>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</si>
  <si>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</si>
  <si>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</si>
  <si>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</si>
  <si>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</si>
  <si>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</si>
  <si>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</si>
  <si>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</si>
  <si>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</si>
  <si>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</si>
  <si>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</si>
  <si>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</si>
  <si>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</si>
  <si>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</si>
  <si>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</si>
  <si>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</si>
  <si>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</si>
  <si>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</si>
  <si>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</si>
  <si>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</si>
  <si>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</si>
  <si>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</si>
  <si>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</si>
  <si>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</si>
  <si>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</si>
  <si>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</si>
  <si>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</si>
  <si>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</si>
  <si>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</si>
  <si>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</si>
  <si>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</si>
  <si>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</si>
  <si>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</si>
  <si>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</si>
  <si>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</si>
  <si>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</si>
  <si>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</si>
  <si>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</si>
  <si>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</si>
  <si>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</si>
  <si>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</si>
  <si>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</si>
  <si>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</si>
  <si>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</si>
  <si>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</si>
  <si>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</si>
  <si>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</si>
  <si>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</si>
  <si>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</si>
  <si>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</si>
  <si>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</si>
  <si>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</si>
  <si>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</si>
  <si>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</si>
  <si>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</si>
  <si>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</si>
  <si>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</si>
  <si>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</si>
  <si>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</si>
  <si>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</si>
  <si>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</si>
  <si>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</si>
  <si>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</si>
  <si>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</si>
  <si>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</si>
  <si>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</si>
  <si>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</si>
  <si>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</si>
  <si>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</si>
  <si>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</si>
  <si>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</si>
  <si>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</si>
  <si>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</si>
  <si>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</si>
  <si>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</si>
  <si>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</si>
  <si>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</si>
  <si>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</si>
  <si>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</si>
  <si>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</si>
  <si>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</si>
  <si>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</si>
  <si>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</si>
  <si>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</si>
  <si>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</si>
  <si>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</si>
  <si>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</si>
  <si>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</si>
  <si>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</si>
  <si>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</si>
  <si>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</si>
  <si>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</si>
  <si>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</si>
  <si>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</si>
  <si>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</si>
  <si>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</si>
  <si>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</si>
  <si>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</si>
  <si>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</si>
  <si>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</si>
  <si>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</si>
  <si>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</si>
  <si>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</si>
  <si>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</si>
  <si>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</si>
  <si>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</si>
  <si>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</si>
  <si>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</si>
  <si>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</si>
  <si>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</si>
  <si>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</si>
  <si>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</si>
  <si>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</si>
  <si>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</si>
  <si>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</si>
  <si>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</si>
  <si>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</si>
  <si>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</si>
  <si>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</si>
  <si>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</si>
  <si>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</si>
  <si>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</si>
  <si>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</si>
  <si>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</si>
  <si>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</si>
  <si>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</si>
  <si>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</si>
  <si>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</si>
  <si>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</si>
  <si>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</si>
  <si>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</si>
  <si>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</si>
  <si>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</si>
  <si>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</si>
  <si>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</si>
  <si>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</si>
  <si>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</si>
  <si>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</si>
  <si>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</si>
  <si>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</si>
  <si>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</si>
  <si>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</si>
  <si>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</si>
  <si>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</si>
  <si>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</si>
  <si>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</si>
  <si>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</si>
  <si>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</si>
  <si>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</si>
  <si>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</si>
  <si>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</si>
  <si>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</si>
  <si>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</si>
  <si>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</si>
  <si>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</si>
  <si>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</si>
  <si>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</si>
  <si>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</si>
  <si>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</si>
  <si>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</si>
  <si>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</si>
  <si>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</si>
  <si>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</si>
  <si>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</si>
  <si>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</si>
  <si>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</si>
  <si>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</si>
  <si>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</si>
  <si>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</si>
  <si>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</si>
  <si>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</si>
  <si>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</si>
  <si>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</si>
  <si>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</si>
  <si>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</si>
  <si>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</si>
  <si>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</si>
  <si>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</si>
  <si>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</si>
  <si>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</si>
  <si>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</si>
  <si>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</si>
  <si>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</si>
  <si>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</si>
  <si>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</si>
  <si>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</si>
  <si>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</si>
  <si>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</si>
  <si>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</si>
  <si>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</si>
  <si>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</si>
  <si>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</si>
  <si>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</si>
  <si>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</si>
  <si>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</si>
  <si>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</si>
  <si>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</si>
  <si>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</si>
  <si>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</si>
  <si>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</si>
  <si>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</si>
  <si>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</si>
  <si>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</si>
  <si>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</si>
  <si>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</si>
  <si>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</si>
  <si>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</si>
  <si>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</si>
  <si>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</si>
  <si>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</si>
  <si>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</si>
  <si>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</si>
  <si>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</si>
  <si>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</si>
  <si>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</si>
  <si>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</si>
  <si>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</si>
  <si>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</si>
  <si>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</si>
  <si>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</si>
  <si>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</si>
  <si>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</si>
  <si>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</si>
  <si>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</si>
  <si>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</si>
  <si>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</si>
  <si>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</si>
  <si>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</si>
  <si>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</si>
  <si>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</si>
  <si>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</si>
  <si>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</si>
  <si>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</si>
  <si>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</si>
  <si>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</si>
  <si>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</si>
  <si>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</si>
  <si>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</si>
  <si>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</si>
  <si>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</si>
  <si>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</si>
  <si>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</si>
  <si>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</si>
  <si>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</si>
  <si>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</si>
  <si>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</si>
  <si>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</si>
  <si>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</si>
  <si>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</si>
  <si>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</si>
  <si>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</si>
  <si>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</si>
  <si>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</si>
  <si>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</si>
  <si>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</si>
  <si>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</si>
  <si>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</si>
  <si>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</si>
  <si>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</si>
  <si>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</si>
  <si>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</si>
  <si>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</si>
  <si>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</si>
  <si>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</si>
  <si>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</si>
  <si>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</si>
  <si>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</si>
  <si>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</si>
  <si>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</si>
  <si>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</si>
  <si>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</si>
  <si>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</si>
  <si>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</si>
  <si>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</si>
  <si>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</si>
  <si>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</si>
  <si>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</si>
  <si>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</si>
  <si>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</si>
  <si>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</si>
  <si>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</si>
  <si>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</si>
  <si>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</si>
  <si>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</si>
  <si>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</si>
  <si>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</si>
  <si>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</si>
  <si>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</si>
  <si>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</si>
  <si>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</si>
  <si>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</si>
  <si>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</si>
  <si>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</si>
  <si>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</si>
  <si>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</si>
  <si>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</si>
  <si>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</si>
  <si>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</si>
  <si>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</si>
  <si>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</si>
  <si>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</si>
  <si>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</si>
  <si>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</si>
  <si>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</si>
  <si>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</si>
  <si>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</si>
  <si>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</si>
  <si>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</si>
  <si>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</si>
  <si>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</si>
  <si>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</si>
  <si>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</si>
  <si>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</si>
  <si>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</si>
  <si>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</si>
  <si>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</si>
  <si>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</si>
  <si>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</si>
  <si>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</si>
  <si>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</si>
  <si>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</si>
  <si>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</si>
  <si>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</si>
  <si>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</si>
  <si>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</si>
  <si>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</si>
  <si>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</si>
  <si>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</si>
  <si>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</si>
  <si>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</si>
  <si>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</si>
  <si>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</si>
  <si>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</si>
  <si>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</si>
  <si>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</si>
  <si>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</si>
  <si>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</si>
  <si>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</si>
  <si>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</si>
  <si>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</si>
  <si>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</si>
  <si>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</si>
  <si>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</si>
  <si>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</si>
  <si>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</si>
  <si>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</si>
  <si>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</si>
  <si>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</si>
  <si>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</si>
  <si>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</si>
  <si>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</si>
  <si>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</si>
  <si>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</si>
  <si>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</si>
  <si>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</si>
  <si>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</si>
  <si>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</si>
  <si>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</si>
  <si>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</si>
  <si>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</si>
  <si>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</si>
  <si>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</si>
  <si>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</si>
  <si>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</si>
  <si>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</si>
  <si>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</si>
  <si>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</si>
  <si>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</si>
  <si>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</si>
  <si>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</si>
  <si>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</si>
  <si>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</si>
  <si>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</si>
  <si>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</si>
  <si>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</si>
  <si>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</si>
  <si>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</si>
  <si>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</si>
  <si>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</si>
  <si>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</si>
  <si>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</si>
  <si>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</si>
  <si>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</si>
  <si>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</si>
  <si>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</si>
  <si>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</si>
  <si>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</si>
  <si>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</si>
  <si>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</si>
  <si>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</si>
  <si>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</si>
  <si>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</si>
  <si>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</si>
  <si>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</si>
  <si>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</si>
  <si>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</si>
  <si>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</si>
  <si>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</si>
  <si>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</si>
  <si>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</si>
  <si>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</si>
  <si>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</si>
  <si>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</si>
  <si>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</si>
  <si>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</si>
  <si>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</si>
  <si>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</si>
  <si>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</si>
  <si>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</si>
  <si>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</si>
  <si>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</si>
  <si>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</si>
  <si>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</si>
  <si>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</si>
  <si>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</si>
  <si>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</si>
  <si>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</si>
  <si>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</si>
  <si>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</si>
  <si>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</si>
  <si>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</si>
  <si>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</si>
  <si>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</si>
  <si>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</si>
  <si>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</si>
  <si>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</si>
  <si>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</si>
  <si>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</si>
  <si>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</si>
  <si>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</si>
  <si>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</si>
  <si>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</si>
  <si>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</si>
  <si>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</si>
  <si>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</si>
  <si>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</si>
  <si>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</si>
  <si>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</si>
  <si>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</si>
  <si>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</si>
  <si>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</si>
  <si>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</si>
  <si>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</si>
  <si>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</si>
  <si>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</si>
  <si>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</si>
  <si>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</si>
  <si>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</si>
  <si>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</si>
  <si>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</si>
  <si>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</si>
  <si>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</si>
  <si>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</si>
  <si>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</si>
  <si>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</si>
  <si>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</si>
  <si>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</si>
  <si>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</si>
  <si>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</si>
  <si>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</si>
  <si>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</si>
  <si>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</si>
  <si>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</si>
  <si>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</si>
  <si>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</si>
  <si>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</si>
  <si>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</si>
  <si>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</si>
  <si>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</si>
  <si>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</si>
  <si>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</si>
  <si>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</si>
  <si>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</si>
  <si>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</si>
  <si>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</si>
  <si>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</si>
  <si>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</si>
  <si>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</si>
  <si>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</si>
  <si>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</si>
  <si>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</si>
  <si>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</si>
  <si>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</si>
  <si>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</si>
  <si>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</si>
  <si>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</si>
  <si>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</si>
  <si>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</si>
  <si>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</si>
  <si>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</si>
  <si>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</si>
  <si>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</si>
  <si>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</si>
  <si>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</si>
  <si>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</si>
  <si>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</si>
  <si>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</si>
  <si>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</si>
  <si>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</si>
  <si>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</si>
  <si>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</si>
  <si>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</si>
  <si>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</si>
  <si>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</si>
  <si>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</si>
  <si>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</si>
  <si>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</si>
  <si>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</si>
  <si>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</si>
  <si>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</si>
  <si>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</si>
  <si>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</si>
  <si>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</si>
  <si>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</si>
  <si>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</si>
  <si>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</si>
  <si>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</si>
  <si>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</si>
  <si>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</si>
  <si>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</si>
  <si>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</si>
  <si>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</si>
  <si>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</si>
  <si>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</si>
  <si>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</si>
  <si>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</si>
  <si>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</si>
  <si>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</si>
  <si>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</si>
  <si>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</si>
  <si>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</si>
  <si>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</si>
  <si>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</si>
  <si>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</si>
  <si>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</si>
  <si>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</si>
  <si>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</si>
  <si>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</si>
  <si>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</si>
  <si>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</si>
  <si>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</si>
  <si>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</si>
  <si>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</si>
  <si>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</si>
  <si>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</si>
  <si>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</si>
  <si>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</si>
  <si>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</si>
  <si>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</si>
  <si>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</si>
  <si>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</si>
  <si>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</si>
  <si>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</si>
  <si>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</si>
  <si>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</si>
  <si>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</si>
  <si>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</si>
  <si>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</si>
  <si>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</si>
  <si>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</si>
  <si>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</si>
  <si>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</si>
  <si>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</si>
  <si>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</si>
  <si>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</si>
  <si>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</si>
  <si>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</si>
  <si>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</si>
  <si>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</si>
  <si>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</si>
  <si>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</si>
  <si>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</si>
  <si>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</si>
  <si>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</si>
  <si>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</si>
  <si>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</si>
  <si>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</si>
  <si>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</si>
  <si>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</si>
  <si>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</si>
  <si>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</si>
  <si>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</si>
  <si>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</si>
  <si>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</si>
  <si>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</si>
  <si>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</si>
  <si>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</si>
  <si>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</si>
  <si>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</si>
  <si>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</si>
  <si>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</si>
  <si>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</si>
  <si>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</si>
  <si>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</si>
  <si>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</si>
  <si>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</si>
  <si>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</si>
  <si>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</si>
  <si>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</si>
  <si>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</si>
  <si>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</si>
  <si>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</si>
  <si>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</si>
  <si>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</si>
  <si>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</si>
  <si>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</si>
  <si>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</si>
  <si>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</si>
  <si>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</si>
  <si>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</si>
  <si>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</si>
  <si>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</si>
  <si>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</si>
  <si>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</si>
  <si>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</si>
  <si>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</si>
  <si>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</si>
  <si>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</si>
  <si>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</si>
  <si>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</si>
  <si>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</si>
  <si>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</si>
  <si>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</si>
  <si>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</si>
  <si>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</si>
  <si>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</si>
  <si>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</si>
  <si>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</si>
  <si>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</si>
  <si>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</si>
  <si>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</si>
  <si>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</si>
  <si>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</si>
  <si>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</si>
  <si>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</si>
  <si>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</si>
  <si>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</si>
  <si>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</si>
  <si>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</si>
  <si>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</si>
  <si>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</si>
  <si>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</si>
  <si>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</si>
  <si>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</si>
  <si>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</si>
  <si>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</si>
  <si>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</si>
  <si>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</si>
  <si>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</si>
  <si>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</si>
  <si>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</si>
  <si>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</si>
  <si>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</si>
  <si>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</si>
  <si>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</si>
  <si>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</si>
  <si>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</si>
  <si>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</si>
  <si>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</si>
  <si>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</si>
  <si>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</si>
  <si>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RMI MRT Team</t>
  </si>
  <si>
    <t>1. Updated description on Minerals Scope tab</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</si>
  <si>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</si>
  <si>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</si>
  <si>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</si>
  <si>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</si>
  <si>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</si>
  <si>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Revision 1.21
May 16, 2025</t>
  </si>
  <si>
    <t>© 2025 Responsible Minerals Initiative. All rights reserved.</t>
  </si>
  <si>
    <t>© 2025 Responsible Minerals Initiative。保留所有权利。</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</si>
  <si>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</si>
  <si>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</si>
  <si>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</si>
  <si>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Die Registerkarte „Geltungsbereich der Mineralien“ kann vom AMRT-Antragsteller ausgefüllt werden, um zusätzliche Details zu den angegebenen Mineralien bereitzustellen.</t>
  </si>
  <si>
    <t>Revision 1.21 May 16, 2025</t>
  </si>
  <si>
    <t>Bismuth</t>
  </si>
  <si>
    <t>Gallium</t>
  </si>
  <si>
    <t>Germanium</t>
  </si>
  <si>
    <t>Indium</t>
  </si>
  <si>
    <t>Iron</t>
  </si>
  <si>
    <t>Magnesium</t>
  </si>
  <si>
    <t>Silicon</t>
  </si>
  <si>
    <t>Steel</t>
  </si>
  <si>
    <t>Zinc</t>
  </si>
  <si>
    <t>Subject to trade restrictions and human rights regulations requiring supply chain transparency</t>
  </si>
  <si>
    <t>Supply is regionally concentrated and subject to geopolitical controls; often a byproduct of lead or copper mining. Subject to human rights-related traceability requirements</t>
  </si>
  <si>
    <t>Regionally concentrated supply, subject to geopolitical controls</t>
  </si>
  <si>
    <t>Regionally concentrated supply, subject to geopolitical controls.</t>
  </si>
  <si>
    <t>Supply is concentrated  in specific regions and subject to geopolitical export controls. Often tied to zinc mining</t>
  </si>
  <si>
    <t>Supply is concentrated  in specific regions and subject to geopolitical export controls</t>
  </si>
  <si>
    <t>Human Rights regulations requiring supply chain traceability/transparency</t>
  </si>
  <si>
    <t>Global trade scrutiny (e.g. tariffs) and  import bans. Human Rights regulations requiring supply chain traceability/transparency</t>
  </si>
  <si>
    <t>Subject to trade bans and human rights-related supply chain transparency requirements</t>
  </si>
  <si>
    <t>President</t>
  </si>
  <si>
    <t>Rio Tinto</t>
  </si>
  <si>
    <t>Alcoa</t>
  </si>
  <si>
    <t>Hunan Nonferrous Metals</t>
  </si>
  <si>
    <t>Industrias Penoles</t>
  </si>
  <si>
    <t>China Gallium Co Ltd</t>
  </si>
  <si>
    <t>Vital Materials</t>
  </si>
  <si>
    <t>Yunnan Chihong Zinc &amp; Germanium Co., Ltd</t>
  </si>
  <si>
    <t>Umicore</t>
  </si>
  <si>
    <t>Teck Resources Limited</t>
  </si>
  <si>
    <t>China Germanium</t>
  </si>
  <si>
    <t>Arcelor Mittal</t>
  </si>
  <si>
    <t>Tata Steel Group</t>
  </si>
  <si>
    <t>Shaanxi Magnesium Industry Group</t>
  </si>
  <si>
    <t>US Magnesium</t>
  </si>
  <si>
    <t>Wacker Chemie</t>
  </si>
  <si>
    <t>Tokuyama Corporation</t>
  </si>
  <si>
    <t>Mitsubishi Corporation</t>
  </si>
  <si>
    <t>Hemlock Semiconductor</t>
  </si>
  <si>
    <t>Korea Zinc</t>
  </si>
  <si>
    <t>Glencore</t>
  </si>
  <si>
    <t>Hindustan Zinc Limited</t>
  </si>
  <si>
    <t>ArcelorMittal</t>
  </si>
  <si>
    <t>Ansteel Group</t>
  </si>
  <si>
    <t>Nippon Steel Corporation</t>
  </si>
  <si>
    <t>Boyne Island</t>
  </si>
  <si>
    <t>San Ciprián Cervo</t>
  </si>
  <si>
    <t>Lugo</t>
  </si>
  <si>
    <t>China Hongqiao Group</t>
  </si>
  <si>
    <t>Zouping</t>
  </si>
  <si>
    <t>Shandong Province</t>
  </si>
  <si>
    <t>Hunan</t>
  </si>
  <si>
    <t>CID000769</t>
  </si>
  <si>
    <t>Torreon</t>
  </si>
  <si>
    <t>Coahuila</t>
  </si>
  <si>
    <t>CID001163</t>
  </si>
  <si>
    <t>CID002166</t>
  </si>
  <si>
    <t>Hemlock</t>
  </si>
  <si>
    <t>MI</t>
  </si>
  <si>
    <t>CID002606</t>
  </si>
  <si>
    <t>Gangnam</t>
  </si>
  <si>
    <t>Putholi Flyover, Biliya</t>
  </si>
  <si>
    <t>Chittorgarh</t>
  </si>
  <si>
    <t>LabJack Corporation</t>
  </si>
  <si>
    <t>All products produced by LabJack.</t>
  </si>
  <si>
    <t>114917771</t>
  </si>
  <si>
    <t>DUNS</t>
  </si>
  <si>
    <t>6900 West Jefferson Ave, Suite 110, Lakewood, CO 80235</t>
  </si>
  <si>
    <t>Toby Stensland</t>
  </si>
  <si>
    <t>support@labjack.com</t>
  </si>
  <si>
    <t>303-942-0228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</si>
</sst>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mmmm\ d\,\ yyyy;@"/>
    <numFmt numFmtId="166" formatCode="0.0"/>
  </numFmts>
  <fonts count="64">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
      <sz val="10"/>
      <color theme="1" tint="4.9989318521683403E-2"/>
      <name val="Verdana"/>
      <family val="2"/>
    </font>
    <font>
      <sz val="6"/>
      <color rgb="FF001D35"/>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5"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7">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5"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5" fontId="3" fillId="2" borderId="2" xfId="2" applyNumberFormat="1" applyFill="1" applyBorder="1" applyAlignment="1">
      <alignment vertical="top" wrapText="1"/>
    </xf>
    <xf numFmtId="0" fontId="3" fillId="2" borderId="3" xfId="2" applyFill="1" applyBorder="1"/>
    <xf numFmtId="0" fontId="11" fillId="2" borderId="0" xfId="2" applyFont="1" applyFill="1"/>
    <xf numFmtId="165" fontId="3" fillId="2" borderId="0" xfId="2" applyNumberFormat="1" applyFill="1"/>
    <xf numFmtId="0" fontId="3" fillId="2" borderId="10" xfId="2" applyFill="1" applyBorder="1" applyAlignment="1">
      <alignment horizontal="center"/>
    </xf>
    <xf numFmtId="165"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5"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5"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65"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65"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65"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64"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0" fontId="18" fillId="2" borderId="0" xfId="3" applyFont="1" applyFill="1" applyBorder="1" applyAlignment="1" applyProtection="1">
      <alignment vertical="center" wrapText="1"/>
    </xf>
    <xf numFmtId="166"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165" fontId="18" fillId="0" borderId="60" xfId="4" applyFont="1" applyBorder="1" applyProtection="1">
      <protection locked="0"/>
    </xf>
    <xf numFmtId="165" fontId="62" fillId="4" borderId="60" xfId="1" applyNumberFormat="1" applyFont="1" applyFill="1" applyBorder="1" applyAlignment="1" applyProtection="1">
      <alignment wrapText="1"/>
      <protection locked="0"/>
    </xf>
    <xf numFmtId="165" fontId="62" fillId="4" borderId="60" xfId="4" applyFont="1" applyFill="1" applyBorder="1" applyAlignment="1" applyProtection="1">
      <alignment wrapText="1"/>
      <protection locked="0"/>
    </xf>
    <xf numFmtId="0" fontId="63" fillId="0" borderId="37" xfId="2" applyFont="1" applyBorder="1" applyAlignment="1" applyProtection="1">
      <alignment horizontal="left" vertical="center" wrapText="1"/>
      <protection locked="0" hidden="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49" fontId="2" fillId="2" borderId="57" xfId="1" applyNumberFormat="1" applyFill="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3" fillId="2" borderId="0" xfId="3" applyFont="1" applyFill="1" applyBorder="1" applyAlignment="1">
      <alignment horizontal="center"/>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5" fontId="18" fillId="0" borderId="57" xfId="4" applyFont="1" applyBorder="1" applyAlignment="1" applyProtection="1">
      <alignment horizontal="left"/>
      <protection locked="0"/>
    </xf>
    <xf numFmtId="165" fontId="18" fillId="0" borderId="5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164" fontId="16" fillId="2" borderId="18" xfId="2" applyNumberFormat="1" applyFont="1" applyFill="1" applyBorder="1" applyAlignment="1" applyProtection="1">
      <alignment horizontal="center" wrapText="1"/>
      <protection locked="0"/>
    </xf>
    <xf numFmtId="164"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0" fontId="58" fillId="0" borderId="0" xfId="3" applyFont="1" applyFill="1" applyBorder="1" applyAlignment="1" applyProtection="1">
      <alignment horizontal="center" vertical="center" wrapText="1"/>
      <protection hidden="1"/>
    </xf>
    <xf numFmtId="165" fontId="18" fillId="0" borderId="60"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cellXfs>
  <cellStyles count="13">
    <cellStyle name="Excel Built-in Normal" xfId="4" xr:uid="{FBE60AC5-3B6B-4988-BDBE-D2D447E82E7D}"/>
    <cellStyle name="Hyperlink" xfId="1" builtinId="8"/>
    <cellStyle name="Hyperlink 2" xfId="3" xr:uid="{2B3F4105-7081-44EF-863E-FD65473ABA1A}"/>
    <cellStyle name="Normal" xfId="0" builtinId="0"/>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upport@labjack.com" TargetMode="External"/><Relationship Id="rId1" Type="http://schemas.openxmlformats.org/officeDocument/2006/relationships/hyperlink" Target="mailto:support@labjack.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zoomScaleNormal="100" workbookViewId="0"/>
  </sheetViews>
  <sheetFormatPr defaultColWidth="10.85546875" defaultRowHeight="12.75"/>
  <cols>
    <col min="1" max="1" width="174.85546875" style="127" customWidth="1"/>
    <col min="2" max="2" width="42.5703125" style="127" customWidth="1"/>
    <col min="3" max="3" width="10.85546875" style="127" customWidth="1"/>
    <col min="4" max="16384" width="10.85546875" style="127"/>
  </cols>
  <sheetData>
    <row r="1" spans="1:2" ht="127.9" customHeight="1">
      <c r="A1" s="125" t="str">
        <f ca="1">OFFSET(L!$C$1,MATCH("Instructions"&amp;ADDRESS(ROW(),COLUMN(),4),L!$A:$A,0)-1,SL,,)</f>
        <v>RMI website: (www.responsiblemineralsinitiative.org)</v>
      </c>
      <c r="B1" s="126"/>
    </row>
    <row r="2" spans="1:2" ht="15">
      <c r="A2" s="128" t="str">
        <f ca="1">OFFSET(L!$C$1,MATCH("Instructions"&amp;ADDRESS(ROW(),COLUMN(),4),L!$A:$A,0)-1,SL,,)</f>
        <v>Introduction</v>
      </c>
      <c r="B2" s="126"/>
    </row>
    <row r="3" spans="1:2" ht="150">
      <c r="A3" s="129"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6"/>
    </row>
    <row r="4" spans="1:2" ht="15">
      <c r="A4" s="130"/>
      <c r="B4" s="126"/>
    </row>
    <row r="5" spans="1:2" ht="30">
      <c r="A5" s="131" t="str">
        <f ca="1">OFFSET(L!$C$1,MATCH("Instructions"&amp;ADDRESS(ROW(),COLUMN(),4),L!$A:$A,0)-1,SL,,)</f>
        <v>Instructions for completing Company Information questions (rows 8 - 24).
Provide comments in ENGLISH only</v>
      </c>
      <c r="B5" s="126"/>
    </row>
    <row r="6" spans="1:2" ht="15">
      <c r="A6" s="128" t="str">
        <f ca="1">OFFSET(L!$C$1,MATCH("Instructions"&amp;ADDRESS(ROW(),COLUMN(),4),L!$A:$A,0)-1,SL,,)</f>
        <v xml:space="preserve">Note:  Entries with (*) are mandatory fields. </v>
      </c>
      <c r="B6" s="126"/>
    </row>
    <row r="7" spans="1:2" ht="30">
      <c r="A7" s="132" t="str">
        <f ca="1">OFFSET(L!$C$1,MATCH("Instructions"&amp;ADDRESS(ROW(),COLUMN(),4),L!$A:$A,0)-1,SL,,)</f>
        <v>1. Insert your company's Legal Name.  Please do not use abbreviations. In this field you have the option to add other commercial names, DBAs, etc.</v>
      </c>
      <c r="B7" s="126"/>
    </row>
    <row r="8" spans="1:2" ht="300">
      <c r="A8" s="13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6"/>
    </row>
    <row r="9" spans="1:2" ht="90">
      <c r="A9" s="129"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126"/>
    </row>
    <row r="10" spans="1:2" ht="15">
      <c r="A10" s="129" t="str">
        <f ca="1">OFFSET(L!$C$1,MATCH("Instructions"&amp;ADDRESS(ROW(),COLUMN(),4),L!$A:$A,0)-1,SL,,)</f>
        <v>4. Insert your company’s unique identifier number or code (DUNS number, VAT number, customer-specific identifier, etc.)</v>
      </c>
      <c r="B10" s="126"/>
    </row>
    <row r="11" spans="1:2" ht="15">
      <c r="A11" s="129" t="str">
        <f ca="1">OFFSET(L!$C$1,MATCH("Instructions"&amp;ADDRESS(ROW(),COLUMN(),4),L!$A:$A,0)-1,SL,,)</f>
        <v xml:space="preserve">5. Insert the source for the unique identifier number or code ("DUNS", "VAT", "Customer", etc).  </v>
      </c>
      <c r="B11" s="126"/>
    </row>
    <row r="12" spans="1:2" ht="15">
      <c r="A12" s="129" t="str">
        <f ca="1">OFFSET(L!$C$1,MATCH("Instructions"&amp;ADDRESS(ROW(),COLUMN(),4),L!$A:$A,0)-1,SL,,)</f>
        <v>6. Insert your full company address (street, city, state, country, postal code).  This field is optional.</v>
      </c>
      <c r="B12" s="126"/>
    </row>
    <row r="13" spans="1:2" ht="15">
      <c r="A13" s="129" t="str">
        <f ca="1">OFFSET(L!$C$1,MATCH("Instructions"&amp;ADDRESS(ROW(),COLUMN(),4),L!$A:$A,0)-1,SL,,)</f>
        <v>7. Insert the name of the person to contact regarding the contents of the declaration information. This field is mandatory.</v>
      </c>
      <c r="B13" s="126"/>
    </row>
    <row r="14" spans="1:2" ht="30">
      <c r="A14" s="129" t="str">
        <f ca="1">OFFSET(L!$C$1,MATCH("Instructions"&amp;ADDRESS(ROW(),COLUMN(),4),L!$A:$A,0)-1,SL,,)</f>
        <v>8. Insert the email address of the contact person.  If an email address is not available, state ‘‘not available’’ or ‘‘n/a.’’ A blank field may cause an error in form implementation.  This field is mandatory.</v>
      </c>
      <c r="B14" s="126"/>
    </row>
    <row r="15" spans="1:2" ht="15">
      <c r="A15" s="129" t="str">
        <f ca="1">OFFSET(L!$C$1,MATCH("Instructions"&amp;ADDRESS(ROW(),COLUMN(),4),L!$A:$A,0)-1,SL,,)</f>
        <v>9. Insert the telephone number for the contact. This field is mandatory.</v>
      </c>
      <c r="B15" s="126"/>
    </row>
    <row r="16" spans="1:2" ht="45">
      <c r="A16" s="12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29" t="str">
        <f ca="1">OFFSET(L!$C$1,MATCH("Instructions"&amp;ADDRESS(ROW(),COLUMN(),4),L!$A:$A,0)-1,SL,,)</f>
        <v>11. Insert the title for the Authorizing person. This field is optional.</v>
      </c>
      <c r="B17" s="126"/>
    </row>
    <row r="18" spans="1:2" ht="30">
      <c r="A18" s="129" t="str">
        <f ca="1">OFFSET(L!$C$1,MATCH("Instructions"&amp;ADDRESS(ROW(),COLUMN(),4),L!$A:$A,0)-1,SL,,)</f>
        <v>12. Insert the email address of the Authorizing person.  If an email address is not available, state ‘‘not available’’ or ‘‘n/a.’’ A blank field may cause an error in form implementation.  This field is mandatory.</v>
      </c>
      <c r="B18" s="126"/>
    </row>
    <row r="19" spans="1:2" ht="15">
      <c r="A19" s="129" t="str">
        <f ca="1">OFFSET(L!$C$1,MATCH("Instructions"&amp;ADDRESS(ROW(),COLUMN(),4),L!$A:$A,0)-1,SL,,)</f>
        <v>13. Insert the telephone number for the Authorizing person. This field is optional.</v>
      </c>
      <c r="B19" s="126"/>
    </row>
    <row r="20" spans="1:2" ht="15">
      <c r="A20" s="129" t="str">
        <f ca="1">OFFSET(L!$C$1,MATCH("Instructions"&amp;ADDRESS(ROW(),COLUMN(),4),L!$A:$A,0)-1,SL,,)</f>
        <v>14. Please enter the Date of Completion for this form using the format DD-MMM-YYYY.  This field is mandatory.</v>
      </c>
      <c r="B20" s="126"/>
    </row>
    <row r="21" spans="1:2" ht="15">
      <c r="A21" s="129" t="str">
        <f ca="1">OFFSET(L!$C$1,MATCH("Instructions"&amp;ADDRESS(ROW(),COLUMN(),4),L!$A:$A,0)-1,SL,,)</f>
        <v xml:space="preserve">15. As an example, the user may save the file name as:  companyname-date.xls (date as YYYY-MM-DD).  </v>
      </c>
      <c r="B21" s="126"/>
    </row>
    <row r="22" spans="1:2" ht="15">
      <c r="A22" s="130"/>
      <c r="B22" s="126"/>
    </row>
    <row r="23" spans="1:2" ht="30">
      <c r="A23" s="128" t="str">
        <f ca="1">OFFSET(L!$C$1,MATCH("Instructions"&amp;ADDRESS(ROW(),COLUMN(),4),L!$A:$A,0)-1,SL,,)</f>
        <v>Instructions for completing the two Due Diligence Questions (rows 26 - 49).
Provide answers in ENGLISH only</v>
      </c>
      <c r="B23" s="126"/>
    </row>
    <row r="24" spans="1:2" ht="60">
      <c r="A24" s="128"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126"/>
    </row>
    <row r="25" spans="1:2" ht="30">
      <c r="A25" s="128"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126"/>
    </row>
    <row r="26" spans="1:2" ht="135">
      <c r="A26" s="129"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126"/>
    </row>
    <row r="27" spans="1:2" ht="60">
      <c r="A27" s="129"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126"/>
    </row>
    <row r="28" spans="1:2" ht="180">
      <c r="A28" s="129"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126"/>
    </row>
    <row r="29" spans="1:2" ht="150">
      <c r="A29" s="129"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126"/>
    </row>
    <row r="30" spans="1:2" ht="15">
      <c r="A30" s="130"/>
      <c r="B30" s="126"/>
    </row>
    <row r="31" spans="1:2" ht="30">
      <c r="A31" s="131" t="str">
        <f ca="1">OFFSET(L!$C$1,MATCH("Instructions"&amp;ADDRESS(ROW(),COLUMN(),4),L!$A:$A,0)-1,SL,,)</f>
        <v>Instructions for completing the Minerals Scope Tab.
Provide answers in ENGLISH only</v>
      </c>
      <c r="B31" s="126"/>
    </row>
    <row r="32" spans="1:2" ht="15">
      <c r="A32" s="129" t="str">
        <f ca="1">OFFSET(L!$C$1,MATCH("Instructions"&amp;ADDRESS(ROW(),COLUMN(),4),L!$A:$A,0)-1,SL,,)</f>
        <v>It is strongly recommended that the requestor complete the Minerals Scope tab prior to sharing their AMRT survey.</v>
      </c>
      <c r="B32" s="126"/>
    </row>
    <row r="33" spans="1:2" ht="30">
      <c r="A33" s="129"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126"/>
    </row>
    <row r="34" spans="1:2" ht="30">
      <c r="A34" s="132"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126"/>
    </row>
    <row r="35" spans="1:2" ht="15">
      <c r="A35" s="133"/>
      <c r="B35" s="126"/>
    </row>
    <row r="36" spans="1:2" ht="30">
      <c r="A36" s="131" t="str">
        <f ca="1">OFFSET(L!$C$1,MATCH("Instructions"&amp;ADDRESS(ROW(),COLUMN(),4),L!$A:$A,0)-1,SL,,)</f>
        <v>Instructions for completing the Smelter List Tab.
Provide answers in ENGLISH only</v>
      </c>
      <c r="B36" s="126"/>
    </row>
    <row r="37" spans="1:2" ht="15">
      <c r="A37" s="131" t="str">
        <f ca="1">OFFSET(L!$C$1,MATCH("Instructions"&amp;ADDRESS(ROW(),COLUMN(),4),L!$A:$A,0)-1,SL,,)</f>
        <v>Note:  Columns with (*) are mandatory fields</v>
      </c>
      <c r="B37" s="126"/>
    </row>
    <row r="38" spans="1:2" ht="15">
      <c r="A38" s="129" t="str">
        <f ca="1">OFFSET(L!$C$1,MATCH("Instructions"&amp;ADDRESS(ROW(),COLUMN(),4),L!$A:$A,0)-1,SL,,)</f>
        <v>1. Metal (*)   -   Use the pull down menu to select the metal for which you are entering smelter information. This field is mandatory.</v>
      </c>
      <c r="B38" s="126"/>
    </row>
    <row r="39" spans="1:2" ht="15">
      <c r="A39" s="129" t="str">
        <f ca="1">OFFSET(L!$C$1,MATCH("Instructions"&amp;ADDRESS(ROW(),COLUMN(),4),L!$A:$A,0)-1,SL,,)</f>
        <v>2. Smelter Name (*) – This field is mandatory.</v>
      </c>
      <c r="B39" s="126"/>
    </row>
    <row r="40" spans="1:2" ht="15">
      <c r="A40" s="129" t="str">
        <f ca="1">OFFSET(L!$C$1,MATCH("Instructions"&amp;ADDRESS(ROW(),COLUMN(),4),L!$A:$A,0)-1,SL,,)</f>
        <v>3. Smelter Country (*) – Use the pull down menu to select the country location of the smelter. This field is mandatory.</v>
      </c>
      <c r="B40" s="126"/>
    </row>
    <row r="41" spans="1:2" ht="45">
      <c r="A41" s="129"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126"/>
    </row>
    <row r="42" spans="1:2" ht="15">
      <c r="A42" s="129" t="str">
        <f ca="1">OFFSET(L!$C$1,MATCH("Instructions"&amp;ADDRESS(ROW(),COLUMN(),4),L!$A:$A,0)-1,SL,,)</f>
        <v>5. Source of Smelter Identification Number - This is the source of the Smelter Identification Number entered in Column D.</v>
      </c>
      <c r="B42" s="126"/>
    </row>
    <row r="43" spans="1:2" ht="15">
      <c r="A43" s="129" t="str">
        <f ca="1">OFFSET(L!$C$1,MATCH("Instructions"&amp;ADDRESS(ROW(),COLUMN(),4),L!$A:$A,0)-1,SL,,)</f>
        <v>6. Smelter Street -  Provide the street name on which the smelter is located. This field is optional.</v>
      </c>
      <c r="B43" s="126"/>
    </row>
    <row r="44" spans="1:2" ht="15">
      <c r="A44" s="129" t="str">
        <f ca="1">OFFSET(L!$C$1,MATCH("Instructions"&amp;ADDRESS(ROW(),COLUMN(),4),L!$A:$A,0)-1,SL,,)</f>
        <v>7. Smelter City – Provide the city name of where the smelter is located. This field is optional.</v>
      </c>
      <c r="B44" s="126"/>
    </row>
    <row r="45" spans="1:2" ht="15">
      <c r="A45" s="129" t="str">
        <f ca="1">OFFSET(L!$C$1,MATCH("Instructions"&amp;ADDRESS(ROW(),COLUMN(),4),L!$A:$A,0)-1,SL,,)</f>
        <v>8. Smelter Location: State/Province, if applicable – Provide the state or province where the smelter is located. This field is optional.</v>
      </c>
      <c r="B45" s="126"/>
    </row>
    <row r="46" spans="1:2" ht="90">
      <c r="A46" s="129"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126"/>
    </row>
    <row r="47" spans="1:2" ht="30">
      <c r="A47" s="129"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126"/>
    </row>
    <row r="48" spans="1:2" ht="45">
      <c r="A48" s="129"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126"/>
    </row>
    <row r="49" spans="1:2" ht="75">
      <c r="A49" s="129"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126"/>
    </row>
    <row r="50" spans="1:2" ht="90">
      <c r="A50" s="129"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126"/>
    </row>
    <row r="51" spans="1:2" ht="90">
      <c r="A51" s="129" t="str">
        <f ca="1">OFFSET(L!$C$1,MATCH("Instructions"&amp;ADDRESS(ROW(),COLUMN(),4),L!$A:$A,0)-1,SL,,)</f>
        <v>14. Indicates whether the smelter solely obtains inputs for its smelting process(es) from recycled or scrap sources. This question is optional.  Permissible responses to this question are:
- Yes
- No
- Unknown</v>
      </c>
      <c r="B51" s="126"/>
    </row>
    <row r="52" spans="1:2" ht="30">
      <c r="A52" s="129" t="str">
        <f ca="1">OFFSET(L!$C$1,MATCH("Instructions"&amp;ADDRESS(ROW(),COLUMN(),4),L!$A:$A,0)-1,SL,,)</f>
        <v>15. Comments – free form text field to enter any comments concerning the smelter.  Example: smelter is being acquired by Company YYY</v>
      </c>
      <c r="B52" s="126"/>
    </row>
    <row r="53" spans="1:2" ht="15">
      <c r="A53" s="133"/>
      <c r="B53" s="126"/>
    </row>
    <row r="54" spans="1:2" ht="30">
      <c r="A54" s="131" t="str">
        <f ca="1">OFFSET(L!$C$1,MATCH("Instructions"&amp;ADDRESS(ROW(),COLUMN(),4),L!$A:$A,0)-1,SL,,)</f>
        <v>Instructions for completing the Mine List Tab.
Provide answers in ENGLISH only</v>
      </c>
      <c r="B54" s="126"/>
    </row>
    <row r="55" spans="1:2" ht="15">
      <c r="A55" s="129" t="str">
        <f ca="1">OFFSET(L!$C$1,MATCH("Instructions"&amp;ADDRESS(ROW(),COLUMN(),4),L!$A:$A,0)-1,SL,,)</f>
        <v>1. Metal  -   Use the pull down menu to select the metal for which you are entering mine facility information.</v>
      </c>
      <c r="B55" s="126"/>
    </row>
    <row r="56" spans="1:2" ht="30">
      <c r="A56" s="129" t="str">
        <f ca="1">OFFSET(L!$C$1,MATCH("Instructions"&amp;ADDRESS(ROW(),COLUMN(),4),L!$A:$A,0)-1,SL,,)</f>
        <v>2. Name of Smelter(s) sourcing from this Mine Facility - When possible, fill in the name of the smelter(s) that is sourcing from the listed mine facility.</v>
      </c>
      <c r="B56" s="126"/>
    </row>
    <row r="57" spans="1:2" ht="15">
      <c r="A57" s="129" t="str">
        <f ca="1">OFFSET(L!$C$1,MATCH("Instructions"&amp;ADDRESS(ROW(),COLUMN(),4),L!$A:$A,0)-1,SL,,)</f>
        <v>3. Mine Facility (Site) Name - Fill in the mine facility name as you know it.</v>
      </c>
      <c r="B57" s="126"/>
    </row>
    <row r="58" spans="1:2" ht="45">
      <c r="A58" s="12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126"/>
    </row>
    <row r="59" spans="1:2" ht="15">
      <c r="A59" s="129" t="str">
        <f ca="1">OFFSET(L!$C$1,MATCH("Instructions"&amp;ADDRESS(ROW(),COLUMN(),4),L!$A:$A,0)-1,SL,,)</f>
        <v>5. Source of Mine Identification Number - This is the source of the Mine Identification Number entered in Column D.</v>
      </c>
      <c r="B59" s="126"/>
    </row>
    <row r="60" spans="1:2" ht="15">
      <c r="A60" s="129" t="str">
        <f ca="1">OFFSET(L!$C$1,MATCH("Instructions"&amp;ADDRESS(ROW(),COLUMN(),4),L!$A:$A,0)-1,SL,,)</f>
        <v>6. Mine Facility (Site) Country - Select from dropdown, the country where the mine facility is located.</v>
      </c>
      <c r="B60" s="134"/>
    </row>
    <row r="61" spans="1:2" ht="15">
      <c r="A61" s="129" t="str">
        <f ca="1">OFFSET(L!$C$1,MATCH("Instructions"&amp;ADDRESS(ROW(),COLUMN(),4),L!$A:$A,0)-1,SL,,)</f>
        <v>7. Mine Facility Street -  Provide the street name on which the mine is located. This field is optional.</v>
      </c>
      <c r="B61" s="134"/>
    </row>
    <row r="62" spans="1:2" ht="15">
      <c r="A62" s="129" t="str">
        <f ca="1">OFFSET(L!$C$1,MATCH("Instructions"&amp;ADDRESS(ROW(),COLUMN(),4),L!$A:$A,0)-1,SL,,)</f>
        <v>8. Mine Facility City – Provide the city name of where the mine facility is located.</v>
      </c>
    </row>
    <row r="63" spans="1:2" ht="15">
      <c r="A63" s="129" t="str">
        <f ca="1">OFFSET(L!$C$1,MATCH("Instructions"&amp;ADDRESS(ROW(),COLUMN(),4),L!$A:$A,0)-1,SL,,)</f>
        <v>9. Mine Facility Location: State/Province, if applicable – Provide the state or province where the mine facility is located.</v>
      </c>
    </row>
    <row r="64" spans="1:2" ht="90">
      <c r="A64" s="12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spans="1:1" ht="45">
      <c r="A65" s="12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spans="1:1" ht="45">
      <c r="A66" s="12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spans="1:1" ht="30">
      <c r="A67" s="129" t="str">
        <f ca="1">OFFSET(L!$C$1,MATCH("Instructions"&amp;ADDRESS(ROW(),COLUMN(),4),L!$A:$A,0)-1,SL,,)</f>
        <v>13. Comments – free form text field to enter any comments concerning the mine facility.  Example: mine is being acquired by Company YYY</v>
      </c>
    </row>
    <row r="68" spans="1:1" ht="15">
      <c r="A68" s="130"/>
    </row>
    <row r="69" spans="1:1" ht="90">
      <c r="A69" s="12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spans="1:1" ht="15">
      <c r="A70" s="130"/>
    </row>
    <row r="71" spans="1:1" ht="15">
      <c r="A71" s="128" t="str">
        <f ca="1">OFFSET(L!$C$1,MATCH("Instructions"&amp;ADDRESS(ROW(),COLUMN(),4),L!$A:$A,0)-1,SL,,)</f>
        <v>TERMS AND CONDITIONS</v>
      </c>
    </row>
    <row r="72" spans="1:1" ht="105">
      <c r="A72" s="128"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spans="1:1" ht="60">
      <c r="A73" s="12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spans="1:1" ht="60">
      <c r="A74"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spans="1:1" ht="120">
      <c r="A75" s="12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spans="1:1" ht="45">
      <c r="A76" s="12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spans="1:1" ht="15">
      <c r="A77" s="129" t="str">
        <f ca="1">OFFSET(L!$C$1,MATCH("General"&amp;"Cpy",L!$A:$A,0)-1,SL,,)</f>
        <v>© 2025 Responsible Minerals Initiative. All rights reserved.</v>
      </c>
    </row>
    <row r="78" spans="1:1" ht="15">
      <c r="A78" s="135" t="s">
        <v>698</v>
      </c>
    </row>
    <row r="79" spans="1:1" ht="15">
      <c r="A79" s="136" t="s">
        <v>12928</v>
      </c>
    </row>
  </sheetData>
  <sheetProtection algorithmName="SHA-512" hashValue="ZGv4C6QXhCv0bv7RcfUC8oGHshuAznnowHh1Tah69i8nXRZOPswYjkZYQ0jI7peJdSvXQ+4xDunInefaqzFmQA==" saltValue="wbhAqs85xlgVzMQXXYhFeg=="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9"/>
  <sheetViews>
    <sheetView showGridLines="0" topLeftCell="A2" zoomScaleNormal="100" workbookViewId="0">
      <pane xSplit="1" ySplit="11" topLeftCell="B15" activePane="bottomRight" state="frozen"/>
      <selection pane="topRight" activeCell="B24" sqref="B24:J24"/>
      <selection pane="bottomLeft" activeCell="B24" sqref="B24:J24"/>
      <selection pane="bottomRight" activeCell="B17" sqref="B17"/>
    </sheetView>
  </sheetViews>
  <sheetFormatPr defaultColWidth="13.28515625" defaultRowHeight="12.75"/>
  <cols>
    <col min="1" max="1" width="1" style="2" customWidth="1"/>
    <col min="2" max="2" width="12.28515625" style="2" customWidth="1"/>
    <col min="3" max="3" width="14" style="2" customWidth="1"/>
    <col min="4" max="4" width="20.85546875" style="158" customWidth="1"/>
    <col min="5" max="5" width="51.5703125" style="2" customWidth="1"/>
    <col min="6" max="6" width="65" style="2" customWidth="1"/>
    <col min="7" max="7" width="1" style="2" customWidth="1"/>
    <col min="8" max="16384" width="13.28515625" style="2"/>
  </cols>
  <sheetData>
    <row r="1" spans="1:7" ht="13.5" thickTop="1">
      <c r="A1" s="137"/>
      <c r="B1" s="138"/>
      <c r="C1" s="138"/>
      <c r="D1" s="139"/>
      <c r="E1" s="138"/>
      <c r="F1" s="138"/>
      <c r="G1" s="140"/>
    </row>
    <row r="2" spans="1:7">
      <c r="A2" s="238"/>
      <c r="B2" s="141" t="s">
        <v>699</v>
      </c>
      <c r="C2" s="3"/>
      <c r="D2" s="142"/>
      <c r="E2" s="3"/>
      <c r="F2" s="3"/>
      <c r="G2" s="143"/>
    </row>
    <row r="3" spans="1:7">
      <c r="A3" s="238"/>
      <c r="B3" s="3" t="s">
        <v>12530</v>
      </c>
      <c r="C3" s="141"/>
      <c r="D3" s="144"/>
      <c r="E3" s="3"/>
      <c r="F3" s="141"/>
      <c r="G3" s="143"/>
    </row>
    <row r="4" spans="1:7" ht="15">
      <c r="A4" s="238"/>
      <c r="B4" s="145" t="s">
        <v>700</v>
      </c>
      <c r="C4" s="146"/>
      <c r="D4" s="147"/>
      <c r="E4" s="3"/>
      <c r="F4" s="146"/>
      <c r="G4" s="143"/>
    </row>
    <row r="5" spans="1:7">
      <c r="A5" s="238"/>
      <c r="B5" s="148" t="s">
        <v>701</v>
      </c>
      <c r="C5" s="149"/>
      <c r="D5" s="150"/>
      <c r="E5" s="3"/>
      <c r="F5" s="149"/>
      <c r="G5" s="143"/>
    </row>
    <row r="6" spans="1:7">
      <c r="A6" s="238"/>
      <c r="B6" s="3"/>
      <c r="C6" s="3"/>
      <c r="D6" s="142"/>
      <c r="E6" s="3"/>
      <c r="F6" s="3"/>
      <c r="G6" s="143"/>
    </row>
    <row r="7" spans="1:7">
      <c r="A7" s="238"/>
      <c r="B7" s="3"/>
      <c r="C7" s="3"/>
      <c r="D7" s="142"/>
      <c r="E7" s="3"/>
      <c r="F7" s="3"/>
      <c r="G7" s="143"/>
    </row>
    <row r="8" spans="1:7">
      <c r="A8" s="238"/>
      <c r="B8" s="3"/>
      <c r="C8" s="3"/>
      <c r="D8" s="142"/>
      <c r="E8" s="3"/>
      <c r="F8" s="3"/>
      <c r="G8" s="143"/>
    </row>
    <row r="9" spans="1:7" ht="20.100000000000001" customHeight="1">
      <c r="A9" s="238"/>
      <c r="B9" s="240" t="s">
        <v>702</v>
      </c>
      <c r="C9" s="240"/>
      <c r="D9" s="240"/>
      <c r="E9" s="240"/>
      <c r="F9" s="240"/>
      <c r="G9" s="143"/>
    </row>
    <row r="10" spans="1:7" ht="27" customHeight="1">
      <c r="A10" s="238"/>
      <c r="B10" s="241" t="s">
        <v>703</v>
      </c>
      <c r="C10" s="241"/>
      <c r="D10" s="241"/>
      <c r="E10" s="241"/>
      <c r="F10" s="241"/>
      <c r="G10" s="143"/>
    </row>
    <row r="11" spans="1:7" ht="82.5" customHeight="1">
      <c r="A11" s="238"/>
      <c r="B11" s="242"/>
      <c r="C11" s="242"/>
      <c r="D11" s="242"/>
      <c r="E11" s="242"/>
      <c r="F11" s="242"/>
      <c r="G11" s="143"/>
    </row>
    <row r="12" spans="1:7" ht="22.5">
      <c r="A12" s="238"/>
      <c r="B12" s="151" t="s">
        <v>704</v>
      </c>
      <c r="C12" s="152" t="s">
        <v>705</v>
      </c>
      <c r="D12" s="153" t="s">
        <v>706</v>
      </c>
      <c r="E12" s="152" t="s">
        <v>707</v>
      </c>
      <c r="F12" s="152" t="s">
        <v>708</v>
      </c>
      <c r="G12" s="143"/>
    </row>
    <row r="13" spans="1:7" ht="78.75">
      <c r="A13" s="238"/>
      <c r="B13" s="202">
        <v>1</v>
      </c>
      <c r="C13" s="154" t="s">
        <v>11807</v>
      </c>
      <c r="D13" s="155">
        <v>44876</v>
      </c>
      <c r="E13" s="154" t="s">
        <v>729</v>
      </c>
      <c r="F13" s="156" t="s">
        <v>717</v>
      </c>
      <c r="G13" s="143"/>
    </row>
    <row r="14" spans="1:7" ht="78.75">
      <c r="A14" s="238"/>
      <c r="B14" s="206">
        <v>1.01</v>
      </c>
      <c r="C14" s="154" t="s">
        <v>11807</v>
      </c>
      <c r="D14" s="155">
        <v>44909</v>
      </c>
      <c r="E14" s="154" t="s">
        <v>12041</v>
      </c>
      <c r="F14" s="156" t="s">
        <v>717</v>
      </c>
      <c r="G14" s="143"/>
    </row>
    <row r="15" spans="1:7" ht="78.75">
      <c r="A15" s="238"/>
      <c r="B15" s="206">
        <v>1.1000000000000001</v>
      </c>
      <c r="C15" s="154" t="s">
        <v>11807</v>
      </c>
      <c r="D15" s="155">
        <v>45226</v>
      </c>
      <c r="E15" s="154" t="s">
        <v>12528</v>
      </c>
      <c r="F15" s="156" t="s">
        <v>12042</v>
      </c>
      <c r="G15" s="143"/>
    </row>
    <row r="16" spans="1:7" ht="56.25">
      <c r="A16" s="238"/>
      <c r="B16" s="206">
        <v>1.2</v>
      </c>
      <c r="C16" s="154" t="s">
        <v>12565</v>
      </c>
      <c r="D16" s="155">
        <v>45569</v>
      </c>
      <c r="E16" s="154" t="s">
        <v>12529</v>
      </c>
      <c r="F16" s="156" t="s">
        <v>12042</v>
      </c>
      <c r="G16" s="143"/>
    </row>
    <row r="17" spans="1:7">
      <c r="A17" s="238"/>
      <c r="B17" s="206">
        <v>1.21</v>
      </c>
      <c r="C17" s="154" t="s">
        <v>12914</v>
      </c>
      <c r="D17" s="155">
        <v>45793</v>
      </c>
      <c r="E17" s="154" t="s">
        <v>12915</v>
      </c>
      <c r="F17" s="156" t="s">
        <v>12042</v>
      </c>
      <c r="G17" s="143"/>
    </row>
    <row r="18" spans="1:7" ht="13.5" thickBot="1">
      <c r="A18" s="239"/>
      <c r="B18" s="243" t="str">
        <f ca="1">OFFSET(L!$C$1,MATCH("General"&amp;"Cpy",L!$A:$A,0)-1,SL,,)</f>
        <v>© 2025 Responsible Minerals Initiative. All rights reserved.</v>
      </c>
      <c r="C18" s="243"/>
      <c r="D18" s="243"/>
      <c r="E18" s="243"/>
      <c r="F18" s="243"/>
      <c r="G18" s="157"/>
    </row>
    <row r="19" spans="1:7" ht="13.5" thickTop="1"/>
  </sheetData>
  <sheetProtection algorithmName="SHA-512" hashValue="InBPrzDNmOHNlAN/GV2tq6W3TU6YRtyByL/8SKbHfF4pieDABwazjmuBGgYxRVGD6Znb8/6i5MJ4hDdaa+VuEw==" saltValue="FRw6PdbqKU9meyS6/aIUnQ==" spinCount="100000" sheet="1" formatRows="0"/>
  <mergeCells count="4">
    <mergeCell ref="A2:A18"/>
    <mergeCell ref="B9:F9"/>
    <mergeCell ref="B10:F11"/>
    <mergeCell ref="B18:F18"/>
  </mergeCells>
  <phoneticPr fontId="50"/>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defaultColWidth="10.85546875" defaultRowHeight="12.75"/>
  <cols>
    <col min="1" max="1" width="2" style="127" customWidth="1"/>
    <col min="2" max="2" width="43.28515625" style="127" customWidth="1"/>
    <col min="3" max="3" width="128.85546875" style="127" customWidth="1"/>
    <col min="4" max="5" width="2" style="127" customWidth="1"/>
    <col min="6" max="6" width="63.5703125" style="127" customWidth="1"/>
    <col min="7" max="7" width="6" style="127" customWidth="1"/>
    <col min="8" max="16384" width="10.85546875" style="127"/>
  </cols>
  <sheetData>
    <row r="1" spans="1:8" ht="90.6" customHeight="1" thickTop="1">
      <c r="A1" s="244"/>
      <c r="B1" s="245"/>
      <c r="C1" s="245"/>
      <c r="D1" s="246"/>
    </row>
    <row r="2" spans="1:8" ht="15">
      <c r="A2" s="159"/>
      <c r="B2" s="160" t="str">
        <f ca="1">OFFSET(L!$C$1,MATCH("Definitions"&amp;ADDRESS(ROW(),COLUMN(),4),L!$A:$A,0)-1,SL,,)</f>
        <v>ITEM</v>
      </c>
      <c r="C2" s="160" t="str">
        <f ca="1">OFFSET(L!$C$1,MATCH("Definitions"&amp;ADDRESS(ROW(),COLUMN(),4),L!$A:$A,0)-1,SL,,)</f>
        <v>DEFINITION</v>
      </c>
      <c r="D2" s="247"/>
      <c r="E2" s="134"/>
    </row>
    <row r="3" spans="1:8" ht="45">
      <c r="A3" s="159"/>
      <c r="B3" s="160" t="str">
        <f ca="1">OFFSET(L!$C$1,MATCH("Definitions"&amp;ADDRESS(ROW(),COLUMN(),4),L!$A:$A,0)-1,SL,,)</f>
        <v>Aluminum Processor</v>
      </c>
      <c r="C3" s="160"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47"/>
      <c r="E3" s="126"/>
    </row>
    <row r="4" spans="1:8" ht="60">
      <c r="A4" s="159"/>
      <c r="B4" s="160" t="str">
        <f ca="1">OFFSET(L!$C$1,MATCH("Definitions"&amp;ADDRESS(ROW(),COLUMN(),4),L!$A:$A,0)-1,SL,,)</f>
        <v>Authorizer</v>
      </c>
      <c r="C4" s="1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47"/>
      <c r="E4" s="126" t="s">
        <v>709</v>
      </c>
    </row>
    <row r="5" spans="1:8" ht="60">
      <c r="A5" s="159"/>
      <c r="B5" s="160" t="str">
        <f ca="1">OFFSET(L!$C$1,MATCH("Definitions"&amp;ADDRESS(ROW(),COLUMN(),4),L!$A:$A,0)-1,SL,,)</f>
        <v>Conflict-Affected and High-Risk Area (CAHRA)</v>
      </c>
      <c r="C5" s="1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47"/>
      <c r="E5" s="126"/>
    </row>
    <row r="6" spans="1:8" ht="135">
      <c r="A6" s="159"/>
      <c r="B6" s="160" t="str">
        <f ca="1">OFFSET(L!$C$1,MATCH("Definitions"&amp;ADDRESS(ROW(),COLUMN(),4),L!$A:$A,0)-1,SL,,)</f>
        <v>Copper Processor</v>
      </c>
      <c r="C6" s="160" t="str">
        <f ca="1">OFFSET(L!$C$1,MATCH("Definitions"&amp;ADDRESS(ROW(),COLUMN(),4),L!$A:$A,0)-1,SL,,)</f>
        <v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47"/>
      <c r="E6" s="126" t="s">
        <v>710</v>
      </c>
    </row>
    <row r="7" spans="1:8" ht="75">
      <c r="A7" s="159"/>
      <c r="B7" s="160" t="str">
        <f ca="1">OFFSET(L!$C$1,MATCH("Definitions"&amp;ADDRESS(ROW(),COLUMN(),4),L!$A:$A,0)-1,SL,,)</f>
        <v>Declaration Scope or Class</v>
      </c>
      <c r="C7" s="1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47"/>
      <c r="E7" s="126" t="s">
        <v>5</v>
      </c>
    </row>
    <row r="8" spans="1:8" ht="90">
      <c r="A8" s="159"/>
      <c r="B8" s="160" t="str">
        <f ca="1">OFFSET(L!$C$1,MATCH("Definitions"&amp;ADDRESS(ROW(),COLUMN(),4),L!$A:$A,0)-1,SL,,)</f>
        <v>Due Diligence</v>
      </c>
      <c r="C8" s="160"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47"/>
      <c r="E8" s="126" t="s">
        <v>711</v>
      </c>
    </row>
    <row r="9" spans="1:8" ht="60">
      <c r="A9" s="159"/>
      <c r="B9" s="160" t="str">
        <f ca="1">OFFSET(L!$C$1,MATCH("Definitions"&amp;ADDRESS(ROW(),COLUMN(),4),L!$A:$A,0)-1,SL,,)</f>
        <v>Independent Third-Party Audit Firm</v>
      </c>
      <c r="C9" s="1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47"/>
      <c r="E9" s="126" t="s">
        <v>5</v>
      </c>
      <c r="H9" s="127">
        <v>14</v>
      </c>
    </row>
    <row r="10" spans="1:8" ht="330.6" customHeight="1">
      <c r="A10" s="159"/>
      <c r="B10" s="160" t="str">
        <f ca="1">OFFSET(L!$C$1,MATCH("Definitions"&amp;ADDRESS(ROW(),COLUMN(),4),L!$A:$A,0)-1,SL,,)</f>
        <v>Intentionally added</v>
      </c>
      <c r="C10" s="1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47"/>
      <c r="E10" s="126"/>
    </row>
    <row r="11" spans="1:8" ht="45">
      <c r="A11" s="159"/>
      <c r="B11" s="160" t="str">
        <f ca="1">OFFSET(L!$C$1,MATCH("Definitions"&amp;ADDRESS(ROW(),COLUMN(),4),L!$A:$A,0)-1,SL,,)</f>
        <v>Iron Processor</v>
      </c>
      <c r="C11" s="160" t="str">
        <f ca="1">OFFSET(L!$C$1,MATCH("Definitions"&amp;ADDRESS(ROW(),COLUMN(),4),L!$A:$A,0)-1,SL,,)</f>
        <v xml:space="preserve">An iron processor is a facility that transforms iron ore or steel scrap into pig iron, crude steel, refined steel, low-alloy or high-alloy steel. </v>
      </c>
      <c r="D11" s="247"/>
      <c r="E11" s="126" t="s">
        <v>5</v>
      </c>
    </row>
    <row r="12" spans="1:8" ht="45">
      <c r="A12" s="159"/>
      <c r="B12" s="160" t="str">
        <f ca="1">OFFSET(L!$C$1,MATCH("Definitions"&amp;ADDRESS(ROW(),COLUMN(),4),L!$A:$A,0)-1,SL,,)</f>
        <v>Lithium Processor</v>
      </c>
      <c r="C12" s="160" t="str">
        <f ca="1">OFFSET(L!$C$1,MATCH("Definitions"&amp;ADDRESS(ROW(),COLUMN(),4),L!$A:$A,0)-1,SL,,)</f>
        <v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47"/>
      <c r="E12" s="126"/>
    </row>
    <row r="13" spans="1:8" ht="15">
      <c r="A13" s="159"/>
      <c r="B13" s="160" t="str">
        <f ca="1">OFFSET(L!$C$1,MATCH("Definitions"&amp;ADDRESS(ROW(),COLUMN(),4),L!$A:$A,0)-1,SL,,)</f>
        <v>Mine Facility (Site)</v>
      </c>
      <c r="C13" s="160" t="str">
        <f ca="1">OFFSET(L!$C$1,MATCH("Definitions"&amp;ADDRESS(ROW(),COLUMN(),4),L!$A:$A,0)-1,SL,,)</f>
        <v>A mine facility or site is the point of extraction of the raw material.</v>
      </c>
      <c r="D13" s="247"/>
      <c r="E13" s="126"/>
    </row>
    <row r="14" spans="1:8" ht="30">
      <c r="A14" s="159"/>
      <c r="B14" s="160" t="str">
        <f ca="1">OFFSET(L!$C$1,MATCH("Definitions"&amp;ADDRESS(ROW(),COLUMN(),4),L!$A:$A,0)-1,SL,,)</f>
        <v>Nickel Processor</v>
      </c>
      <c r="C14" s="160" t="str">
        <f ca="1">OFFSET(L!$C$1,MATCH("Definitions"&amp;ADDRESS(ROW(),COLUMN(),4),L!$A:$A,0)-1,SL,,)</f>
        <v xml:space="preserve">A nickel processor is a facility that produces ferronickel, nickel pig iron (NPI), nickel metal or any intermediates derived from laterite ore or nickel concentrate.  </v>
      </c>
      <c r="D14" s="247"/>
      <c r="E14" s="126"/>
    </row>
    <row r="15" spans="1:8" ht="15">
      <c r="A15" s="159"/>
      <c r="B15" s="160" t="str">
        <f ca="1">OFFSET(L!$C$1,MATCH("Definitions"&amp;ADDRESS(ROW(),COLUMN(),4),L!$A:$A,0)-1,SL,,)</f>
        <v>OECD</v>
      </c>
      <c r="C15" s="160" t="str">
        <f ca="1">OFFSET(L!$C$1,MATCH("Definitions"&amp;ADDRESS(ROW(),COLUMN(),4),L!$A:$A,0)-1,SL,,)</f>
        <v>Organisation for Economic Co-operation and Development</v>
      </c>
      <c r="D15" s="247"/>
      <c r="E15" s="126"/>
    </row>
    <row r="16" spans="1:8" ht="90">
      <c r="A16" s="159"/>
      <c r="B16" s="160" t="str">
        <f ca="1">OFFSET(L!$C$1,MATCH("Definitions"&amp;ADDRESS(ROW(),COLUMN(),4),L!$A:$A,0)-1,SL,,)</f>
        <v>Processor</v>
      </c>
      <c r="C16" s="160"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47"/>
      <c r="E16" s="126"/>
    </row>
    <row r="17" spans="1:5" ht="45">
      <c r="A17" s="159"/>
      <c r="B17" s="160" t="str">
        <f ca="1">OFFSET(L!$C$1,MATCH("Definitions"&amp;ADDRESS(ROW(),COLUMN(),4),L!$A:$A,0)-1,SL,,)</f>
        <v>Product</v>
      </c>
      <c r="C17" s="160" t="str">
        <f ca="1">OFFSET(L!$C$1,MATCH("Definitions"&amp;ADDRESS(ROW(),COLUMN(),4),L!$A:$A,0)-1,SL,,)</f>
        <v>A company’s Product or Finished good is a material or item which has completed the final stage of manufacturing and/or processing and is available for distribution or sale to customers.</v>
      </c>
      <c r="D17" s="247"/>
      <c r="E17" s="126" t="s">
        <v>5</v>
      </c>
    </row>
    <row r="18" spans="1:5" ht="75">
      <c r="A18" s="159"/>
      <c r="B18" s="160" t="str">
        <f ca="1">OFFSET(L!$C$1,MATCH("Definitions"&amp;ADDRESS(ROW(),COLUMN(),4),L!$A:$A,0)-1,SL,,)</f>
        <v>Rare Earth Element (REE) Processor</v>
      </c>
      <c r="C18" s="160"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8" s="247"/>
      <c r="E18" s="126" t="s">
        <v>711</v>
      </c>
    </row>
    <row r="19" spans="1:5" ht="30">
      <c r="A19" s="159"/>
      <c r="B19" s="160" t="str">
        <f ca="1">OFFSET(L!$C$1,MATCH("Definitions"&amp;ADDRESS(ROW(),COLUMN(),4),L!$A:$A,0)-1,SL,,)</f>
        <v>Responsible Business Alliance (RBA)</v>
      </c>
      <c r="C19" s="160" t="str">
        <f ca="1">OFFSET(L!$C$1,MATCH("Definitions"&amp;ADDRESS(ROW(),COLUMN(),4),L!$A:$A,0)-1,SL,,)</f>
        <v>Responsible Business Alliance (www.responsiblebusiness.org)</v>
      </c>
      <c r="D19" s="247"/>
      <c r="E19" s="126"/>
    </row>
    <row r="20" spans="1:5" ht="60">
      <c r="A20" s="159"/>
      <c r="B20" s="160" t="str">
        <f ca="1">OFFSET(L!$C$1,MATCH("Definitions"&amp;ADDRESS(ROW(),COLUMN(),4),L!$A:$A,0)-1,SL,,)</f>
        <v>Responsible Minerals Assurance Process (RMAP)</v>
      </c>
      <c r="C20" s="1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47"/>
      <c r="E20" s="126" t="s">
        <v>5</v>
      </c>
    </row>
    <row r="21" spans="1:5" ht="135">
      <c r="A21" s="159"/>
      <c r="B21" s="160" t="str">
        <f ca="1">OFFSET(L!$C$1,MATCH("Definitions"&amp;ADDRESS(ROW(),COLUMN(),4),L!$A:$A,0)-1,SL,,)</f>
        <v>Responsible Minerals Initiative (RMI)</v>
      </c>
      <c r="C21" s="1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47"/>
      <c r="E21" s="126" t="s">
        <v>709</v>
      </c>
    </row>
    <row r="22" spans="1:5" ht="120">
      <c r="A22" s="159"/>
      <c r="B22" s="160" t="str">
        <f ca="1">OFFSET(L!$C$1,MATCH("Definitions"&amp;ADDRESS(ROW(),COLUMN(),4),L!$A:$A,0)-1,SL,,)</f>
        <v>RMI Conformant Smelter List</v>
      </c>
      <c r="C22" s="160"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47"/>
      <c r="E22" s="126"/>
    </row>
    <row r="23" spans="1:5" ht="75">
      <c r="A23" s="159"/>
      <c r="B23" s="160" t="str">
        <f ca="1">OFFSET(L!$C$1,MATCH("Definitions"&amp;ADDRESS(ROW(),COLUMN(),4),L!$A:$A,0)-1,SL,,)</f>
        <v>Smelter</v>
      </c>
      <c r="C23" s="160"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47"/>
      <c r="E23" s="126"/>
    </row>
    <row r="24" spans="1:5" ht="45">
      <c r="A24" s="159"/>
      <c r="B24" s="160" t="str">
        <f ca="1">OFFSET(L!$C$1,MATCH("Definitions"&amp;ADDRESS(ROW(),COLUMN(),4),L!$A:$A,0)-1,SL,,)</f>
        <v>Smelter Identification Number</v>
      </c>
      <c r="C24" s="1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47"/>
      <c r="E24" s="126"/>
    </row>
    <row r="25" spans="1:5" ht="45">
      <c r="A25" s="159"/>
      <c r="B25" s="160" t="str">
        <f ca="1">OFFSET(L!$C$1,MATCH("Definitions"&amp;ADDRESS(ROW(),COLUMN(),4),L!$A:$A,0)-1,SL,,)</f>
        <v>Zinc Processor</v>
      </c>
      <c r="C25" s="160"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5" s="247"/>
      <c r="E25" s="126"/>
    </row>
    <row r="26" spans="1:5" ht="15">
      <c r="A26" s="159"/>
      <c r="B26" s="249" t="str">
        <f ca="1">OFFSET(L!$C$1,MATCH("General"&amp;"Cpy",L!$A:$A,0)-1,SL,,)</f>
        <v>© 2025 Responsible Minerals Initiative. All rights reserved.</v>
      </c>
      <c r="C26" s="249"/>
      <c r="D26" s="247"/>
      <c r="E26" s="126"/>
    </row>
    <row r="27" spans="1:5" ht="13.5" thickBot="1">
      <c r="A27" s="161"/>
      <c r="B27" s="162"/>
      <c r="C27" s="162"/>
      <c r="D27" s="248"/>
    </row>
    <row r="28" spans="1:5" ht="13.5" thickTop="1"/>
  </sheetData>
  <sheetProtection algorithmName="SHA-512" hashValue="PIN9LxgGnWHQR+aas1nlfpcOSdfpAlVoaJB7Ai8DX7xoKyYS04vuDrcfocpQNU6Lkia3w+sZo/FcduYym+TEKQ==" saltValue="hp7IHwx0QniSJHzXzg5MBg=="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tabSelected="1" topLeftCell="A4" zoomScaleNormal="100" zoomScalePageLayoutView="70" workbookViewId="0">
      <selection activeCell="D25" sqref="D25:E25"/>
    </sheetView>
  </sheetViews>
  <sheetFormatPr defaultColWidth="10.85546875" defaultRowHeight="12.75"/>
  <cols>
    <col min="1" max="1" width="2" style="2" customWidth="1"/>
    <col min="2" max="2" width="101.5703125" style="2" customWidth="1"/>
    <col min="3" max="3" width="2" style="2" customWidth="1"/>
    <col min="4" max="5" width="20.28515625" style="2" customWidth="1"/>
    <col min="6" max="6" width="2" style="2" customWidth="1"/>
    <col min="7" max="9" width="20.28515625" style="2" customWidth="1"/>
    <col min="10" max="10" width="21.85546875" style="2" customWidth="1"/>
    <col min="11" max="11" width="2" style="2" customWidth="1"/>
    <col min="12" max="12" width="4.28515625" style="2" hidden="1" customWidth="1"/>
    <col min="13" max="15" width="5.85546875" style="2" hidden="1" customWidth="1"/>
    <col min="16" max="24" width="11" style="2" hidden="1" customWidth="1"/>
    <col min="25" max="28" width="10.85546875" style="2" hidden="1" customWidth="1"/>
    <col min="29" max="16384" width="10.85546875" style="2"/>
  </cols>
  <sheetData>
    <row r="1" spans="1:44" ht="15.75" thickTop="1">
      <c r="A1" s="268"/>
      <c r="B1" s="269"/>
      <c r="C1" s="269"/>
      <c r="D1" s="269"/>
      <c r="E1" s="269"/>
      <c r="F1" s="269"/>
      <c r="G1" s="269"/>
      <c r="H1" s="269"/>
      <c r="I1" s="269"/>
      <c r="J1" s="269"/>
      <c r="K1" s="270"/>
      <c r="L1" s="1"/>
      <c r="P1" s="3"/>
      <c r="Q1" s="3"/>
      <c r="R1" s="3"/>
      <c r="S1" s="3"/>
      <c r="T1" s="3"/>
      <c r="U1" s="3"/>
      <c r="V1" s="3"/>
      <c r="W1" s="3"/>
      <c r="X1" s="3"/>
      <c r="Y1" s="3"/>
      <c r="Z1" s="3"/>
      <c r="AA1" s="3"/>
      <c r="AB1" s="3"/>
      <c r="AC1" s="3"/>
      <c r="AD1" s="3"/>
      <c r="AE1" s="3"/>
      <c r="AF1" s="3"/>
      <c r="AG1" s="3"/>
      <c r="AH1" s="3"/>
      <c r="AI1" s="3"/>
    </row>
    <row r="2" spans="1:44" ht="82.35" customHeight="1">
      <c r="A2" s="4"/>
      <c r="B2" s="5"/>
      <c r="C2" s="6"/>
      <c r="D2" s="271" t="str">
        <f ca="1">OFFSET(L!$C$1,MATCH("Declaration"&amp;ADDRESS(ROW(),COLUMN(),4),L!$A:$A,0)-1,SL,,)</f>
        <v>Additional Minerals Reporting Template (AMRT)</v>
      </c>
      <c r="E2" s="272"/>
      <c r="F2" s="272"/>
      <c r="G2" s="272"/>
      <c r="H2" s="272"/>
      <c r="I2" s="272"/>
      <c r="J2" s="273"/>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12563</v>
      </c>
      <c r="C3" s="11"/>
      <c r="D3" s="12" t="s">
        <v>0</v>
      </c>
      <c r="E3" s="3"/>
      <c r="F3" s="274"/>
      <c r="G3" s="274"/>
      <c r="H3" s="274"/>
      <c r="I3" s="13"/>
      <c r="J3" s="14" t="s">
        <v>12921</v>
      </c>
      <c r="K3" s="7"/>
      <c r="L3" s="1"/>
      <c r="P3" s="15">
        <f>MATCH($D$3,LN,0)</f>
        <v>1</v>
      </c>
    </row>
    <row r="4" spans="1:44" ht="15.75">
      <c r="A4" s="4"/>
      <c r="B4" s="275" t="str">
        <f ca="1">OFFSET(L!$C$1,MATCH("Declaration"&amp;ADDRESS(ROW(),COLUMN(),4),L!$A:$A,0)-1,SL,,)</f>
        <v>The purpose of this document is to collect sourcing information on minerals/metals used in products.</v>
      </c>
      <c r="C4" s="275"/>
      <c r="D4" s="275"/>
      <c r="E4" s="275"/>
      <c r="F4" s="275"/>
      <c r="G4" s="275"/>
      <c r="H4" s="275"/>
      <c r="I4" s="276"/>
      <c r="J4" s="276"/>
      <c r="K4" s="7"/>
      <c r="L4" s="16"/>
      <c r="P4" s="3"/>
      <c r="Q4" s="3"/>
      <c r="R4" s="3"/>
      <c r="S4" s="3"/>
      <c r="T4" s="3"/>
      <c r="U4" s="3"/>
      <c r="V4" s="3"/>
      <c r="W4" s="3"/>
      <c r="X4" s="3"/>
      <c r="Y4" s="3"/>
      <c r="Z4" s="3"/>
      <c r="AA4" s="3"/>
      <c r="AB4" s="3"/>
      <c r="AC4" s="3"/>
      <c r="AD4" s="3"/>
      <c r="AE4" s="3"/>
      <c r="AF4" s="3"/>
      <c r="AG4" s="3"/>
      <c r="AH4" s="3"/>
      <c r="AI4" s="3"/>
    </row>
    <row r="5" spans="1:44" ht="15">
      <c r="A5" s="17" t="str">
        <f>LEFT(D9,1)</f>
        <v>A</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75" t="str">
        <f ca="1">OFFSET(L!$C$1,MATCH("Declaration"&amp;ADDRESS(ROW(),COLUMN(),4),L!$A:$A,0)-1,SL,,)</f>
        <v>Mandatory fields are noted with an asterisk (*).  Consult the instructions tab for guidance on how to answer each question.</v>
      </c>
      <c r="C6" s="275"/>
      <c r="D6" s="275"/>
      <c r="E6" s="275"/>
      <c r="F6" s="275"/>
      <c r="G6" s="275"/>
      <c r="H6" s="275"/>
      <c r="I6" s="275"/>
      <c r="J6" s="275"/>
      <c r="K6" s="7"/>
      <c r="L6" s="16" t="s">
        <v>1</v>
      </c>
      <c r="P6" s="3"/>
      <c r="Q6" s="3"/>
      <c r="R6" s="3"/>
      <c r="S6" s="3"/>
      <c r="T6" s="3"/>
      <c r="U6" s="3"/>
      <c r="V6" s="3"/>
      <c r="W6" s="3"/>
      <c r="X6" s="3"/>
      <c r="Y6" s="3"/>
      <c r="Z6" s="3"/>
      <c r="AA6" s="3"/>
      <c r="AB6" s="3"/>
      <c r="AC6" s="3"/>
      <c r="AD6" s="3"/>
      <c r="AE6" s="3"/>
      <c r="AF6" s="3"/>
      <c r="AG6" s="3"/>
      <c r="AH6" s="3"/>
      <c r="AI6" s="3"/>
    </row>
    <row r="7" spans="1:44" ht="37.15" customHeight="1">
      <c r="A7" s="4"/>
      <c r="B7" s="277" t="str">
        <f ca="1">OFFSET(L!$C$1,MATCH("Declaration"&amp;ADDRESS(ROW(),COLUMN(),4),L!$A:$A,0)-1,SL,,)</f>
        <v>Company Information</v>
      </c>
      <c r="C7" s="277"/>
      <c r="D7" s="277"/>
      <c r="E7" s="277"/>
      <c r="F7" s="277"/>
      <c r="G7" s="277"/>
      <c r="H7" s="277"/>
      <c r="I7" s="277"/>
      <c r="J7" s="277"/>
      <c r="K7" s="7"/>
      <c r="L7" s="16"/>
      <c r="P7" s="3"/>
      <c r="Q7" s="3"/>
      <c r="R7" s="3"/>
      <c r="S7" s="3"/>
      <c r="T7" s="3"/>
      <c r="U7" s="3"/>
      <c r="V7" s="3"/>
      <c r="W7" s="3"/>
      <c r="X7" s="3"/>
      <c r="Y7" s="3"/>
      <c r="Z7" s="3"/>
      <c r="AA7" s="3"/>
      <c r="AB7" s="3"/>
      <c r="AC7" s="3"/>
      <c r="AD7" s="3"/>
      <c r="AE7" s="3"/>
      <c r="AF7" s="3"/>
      <c r="AG7" s="3"/>
      <c r="AH7" s="3"/>
      <c r="AI7" s="3"/>
    </row>
    <row r="8" spans="1:44" ht="15.75">
      <c r="A8" s="21"/>
      <c r="B8" s="22" t="str">
        <f ca="1">OFFSET(L!$C$1,MATCH("Declaration"&amp;ADDRESS(ROW(),COLUMN(),4),L!$A:$A,0)-1,SL,,)</f>
        <v>Company Name (*):</v>
      </c>
      <c r="C8" s="23"/>
      <c r="D8" s="278" t="s">
        <v>12990</v>
      </c>
      <c r="E8" s="279"/>
      <c r="F8" s="279"/>
      <c r="G8" s="279"/>
      <c r="H8" s="279"/>
      <c r="I8" s="279"/>
      <c r="J8" s="280"/>
      <c r="K8" s="24"/>
      <c r="L8" s="16"/>
      <c r="P8" s="3"/>
      <c r="Q8" s="3"/>
      <c r="R8" s="3"/>
      <c r="S8" s="3"/>
      <c r="T8" s="3"/>
      <c r="U8" s="3"/>
      <c r="V8" s="3"/>
      <c r="W8" s="3"/>
      <c r="X8" s="3"/>
      <c r="Y8" s="3"/>
      <c r="Z8" s="3"/>
      <c r="AA8" s="3"/>
      <c r="AB8" s="3"/>
      <c r="AC8" s="3"/>
      <c r="AD8" s="3"/>
      <c r="AE8" s="3"/>
      <c r="AF8" s="3"/>
      <c r="AG8" s="3"/>
      <c r="AH8" s="3"/>
      <c r="AI8" s="3"/>
    </row>
    <row r="9" spans="1:44" ht="15.75">
      <c r="A9" s="21"/>
      <c r="B9" s="22" t="str">
        <f ca="1">OFFSET(L!$C$1,MATCH("Declaration"&amp;ADDRESS(ROW(),COLUMN(),4),L!$A:$A,0)-1,SL,,)</f>
        <v>Declaration Scope or Class (*):</v>
      </c>
      <c r="C9" s="23"/>
      <c r="D9" s="281" t="s">
        <v>2</v>
      </c>
      <c r="E9" s="282"/>
      <c r="F9" s="282"/>
      <c r="G9" s="283"/>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65" customHeight="1">
      <c r="A10" s="21"/>
      <c r="B10" s="284" t="str">
        <f ca="1">OFFSET(L!$C$1,MATCH("Declaration"&amp;ADDRESS(ROW(),COLUMN(),4)&amp;LEFT($D$9,1),L!$A:$A,0)-1,SL,,)</f>
        <v>Description of Scope:</v>
      </c>
      <c r="C10" s="27"/>
      <c r="D10" s="286" t="s">
        <v>12991</v>
      </c>
      <c r="E10" s="287"/>
      <c r="F10" s="287"/>
      <c r="G10" s="287"/>
      <c r="H10" s="287"/>
      <c r="I10" s="287"/>
      <c r="J10" s="288"/>
      <c r="K10" s="7"/>
      <c r="L10" s="16"/>
      <c r="Q10" s="3"/>
      <c r="R10" s="3"/>
      <c r="S10" s="3"/>
      <c r="T10" s="3"/>
      <c r="U10" s="3"/>
      <c r="V10" s="3"/>
      <c r="W10" s="3"/>
      <c r="X10" s="3"/>
      <c r="Y10" s="3"/>
      <c r="Z10" s="3"/>
      <c r="AA10" s="3"/>
      <c r="AB10" s="3"/>
      <c r="AC10" s="3"/>
      <c r="AD10" s="3"/>
      <c r="AE10" s="3"/>
      <c r="AF10" s="3"/>
      <c r="AG10" s="3"/>
      <c r="AH10" s="3"/>
      <c r="AI10" s="3"/>
    </row>
    <row r="11" spans="1:44" ht="15.75">
      <c r="A11" s="21"/>
      <c r="B11" s="285"/>
      <c r="C11" s="27"/>
      <c r="D11" s="289" t="str">
        <f ca="1">IF(D9=Q9,OFFSET(L!$C$1,MATCH("Declaration"&amp;ADDRESS(ROW(),COLUMN(),4),L!$A:$A,0)-1,SL,,),"")</f>
        <v/>
      </c>
      <c r="E11" s="290"/>
      <c r="F11" s="290"/>
      <c r="G11" s="290"/>
      <c r="H11" s="290"/>
      <c r="I11" s="290"/>
      <c r="J11" s="291"/>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4" t="str">
        <f ca="1">OFFSET(L!$C$1,MATCH("Declaration"&amp;ADDRESS(ROW(),COLUMN(),4),L!$A:$A,0)-1,SL,,)</f>
        <v>Enter Minerals/Metals in Scope (up to a maximum of 10)(*):
This Declaration can include up to 10 minerals or metals.</v>
      </c>
      <c r="C12" s="27"/>
      <c r="D12" s="234" t="s">
        <v>693</v>
      </c>
      <c r="E12" s="307" t="s">
        <v>12929</v>
      </c>
      <c r="F12" s="307"/>
      <c r="G12" s="234" t="s">
        <v>12930</v>
      </c>
      <c r="H12" s="234" t="s">
        <v>12931</v>
      </c>
      <c r="I12" s="234" t="s">
        <v>12932</v>
      </c>
      <c r="J12" s="296"/>
      <c r="K12" s="7"/>
      <c r="L12" s="16"/>
      <c r="P12" s="181" t="str">
        <f>IF(ISBLANK(D12),"",D12)</f>
        <v>Aluminum</v>
      </c>
      <c r="Q12" s="204" t="str">
        <f>IF(P13="",P12,IF(P12="",P13,IF(P12&gt;P13,P13,P12)))</f>
        <v>Aluminum</v>
      </c>
      <c r="R12" s="204" t="str">
        <f>Q12</f>
        <v>Aluminum</v>
      </c>
      <c r="S12" s="204" t="str">
        <f t="shared" ref="S12" si="0">IF(R13="",R12,IF(R12="",R13,IF(R12&gt;R13,R13,R12)))</f>
        <v>Aluminum</v>
      </c>
      <c r="T12" s="204" t="str">
        <f t="shared" ref="T12" si="1">S12</f>
        <v>Aluminum</v>
      </c>
      <c r="U12" s="204" t="str">
        <f t="shared" ref="U12" si="2">IF(T13="",T12,IF(T12="",T13,IF(T12&gt;T13,T13,T12)))</f>
        <v>Aluminum</v>
      </c>
      <c r="V12" s="204" t="str">
        <f t="shared" ref="V12" si="3">U12</f>
        <v>Aluminum</v>
      </c>
      <c r="W12" s="204" t="str">
        <f t="shared" ref="W12" si="4">IF(V13="",V12,IF(V12="",V13,IF(V12&gt;V13,V13,V12)))</f>
        <v>Aluminum</v>
      </c>
      <c r="X12" s="204" t="str">
        <f t="shared" ref="X12" si="5">W12</f>
        <v>Aluminum</v>
      </c>
      <c r="Y12" s="204" t="str">
        <f t="shared" ref="Y12" si="6">IF(X13="",X12,IF(X12="",X13,IF(X12&gt;X13,X13,X12)))</f>
        <v>Aluminum</v>
      </c>
      <c r="Z12" s="204" t="str">
        <f t="shared" ref="Z12" si="7">Y12</f>
        <v>Aluminum</v>
      </c>
      <c r="AA12" s="204" t="str">
        <f>Z12</f>
        <v>Aluminum</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5"/>
      <c r="C13" s="27"/>
      <c r="D13" s="234" t="s">
        <v>12933</v>
      </c>
      <c r="E13" s="292" t="s">
        <v>12934</v>
      </c>
      <c r="F13" s="293"/>
      <c r="G13" s="234" t="s">
        <v>12935</v>
      </c>
      <c r="H13" s="234" t="s">
        <v>12936</v>
      </c>
      <c r="I13" s="234" t="s">
        <v>12937</v>
      </c>
      <c r="J13" s="297"/>
      <c r="K13" s="7"/>
      <c r="L13" s="16"/>
      <c r="P13" s="181" t="str">
        <f>IF(ISBLANK(E12),"",E12)</f>
        <v>Bismuth</v>
      </c>
      <c r="Q13" s="204" t="str">
        <f>IF(P13="",P13,IF(P12="",P12,IF(P12&gt;P13,P12,P13)))</f>
        <v>Bismuth</v>
      </c>
      <c r="R13" s="204" t="str">
        <f t="shared" ref="R13:Z13" si="8">IF(Q14="",Q13,IF(Q13="",Q14,IF(Q13&gt;Q14,Q14,Q13)))</f>
        <v>Bismuth</v>
      </c>
      <c r="S13" s="204" t="str">
        <f t="shared" ref="S13" si="9">IF(R13="",R13,IF(R12="",R12,IF(R12&gt;R13,R12,R13)))</f>
        <v>Bismuth</v>
      </c>
      <c r="T13" s="204" t="str">
        <f t="shared" si="8"/>
        <v>Bismuth</v>
      </c>
      <c r="U13" s="204" t="str">
        <f t="shared" ref="U13" si="10">IF(T13="",T13,IF(T12="",T12,IF(T12&gt;T13,T12,T13)))</f>
        <v>Bismuth</v>
      </c>
      <c r="V13" s="204" t="str">
        <f t="shared" si="8"/>
        <v>Bismuth</v>
      </c>
      <c r="W13" s="204" t="str">
        <f t="shared" ref="W13" si="11">IF(V13="",V13,IF(V12="",V12,IF(V12&gt;V13,V12,V13)))</f>
        <v>Bismuth</v>
      </c>
      <c r="X13" s="204" t="str">
        <f t="shared" si="8"/>
        <v>Bismuth</v>
      </c>
      <c r="Y13" s="204" t="str">
        <f t="shared" ref="Y13" si="12">IF(X13="",X13,IF(X12="",X12,IF(X12&gt;X13,X12,X13)))</f>
        <v>Bismuth</v>
      </c>
      <c r="Z13" s="204" t="str">
        <f t="shared" si="8"/>
        <v>Bismuth</v>
      </c>
      <c r="AA13" s="204" t="str" cm="1">
        <f t="array" ref="AA13">_xlfn.IFNA(INDEX($Z$12:$Z$21,MATCH(0,COUNTIF($AA$12:$AA12,$Z$12:$Z$21),0)),"")</f>
        <v>Bismuth</v>
      </c>
      <c r="AB13" s="203"/>
      <c r="AC13" s="3"/>
      <c r="AD13" s="3"/>
      <c r="AF13" s="3"/>
      <c r="AG13" s="3"/>
      <c r="AH13" s="3"/>
      <c r="AI13" s="3"/>
      <c r="AJ13" s="3"/>
      <c r="AK13" s="3"/>
      <c r="AL13" s="3"/>
      <c r="AM13" s="3"/>
      <c r="AN13" s="3"/>
      <c r="AO13" s="3"/>
      <c r="AP13" s="3"/>
      <c r="AQ13" s="3"/>
      <c r="AR13" s="3"/>
    </row>
    <row r="14" spans="1:44" ht="16.899999999999999" customHeight="1">
      <c r="A14" s="21"/>
      <c r="B14" s="28" t="str">
        <f ca="1">OFFSET(L!$C$1,MATCH("Declaration"&amp;ADDRESS(ROW(),COLUMN(),4),L!$A:$A,0)-1,SL,,)</f>
        <v>Company Unique ID:</v>
      </c>
      <c r="C14" s="29"/>
      <c r="D14" s="251" t="s">
        <v>12992</v>
      </c>
      <c r="E14" s="252"/>
      <c r="F14" s="252"/>
      <c r="G14" s="252"/>
      <c r="H14" s="252"/>
      <c r="I14" s="252"/>
      <c r="J14" s="253"/>
      <c r="K14" s="7"/>
      <c r="L14" s="16"/>
      <c r="P14" s="181" t="str">
        <f>IF(ISBLANK(G12),"",IF(G12="Other [specify below]",IF(ISBLANK(#REF!),"",#REF!),G12))</f>
        <v>Gallium</v>
      </c>
      <c r="Q14" s="204" t="str">
        <f t="shared" ref="Q14:Y14" si="13">IF(P15="",P14,IF(P14="",P15,IF(P14&gt;P15,P15,P14)))</f>
        <v>Gallium</v>
      </c>
      <c r="R14" s="204" t="str">
        <f t="shared" ref="R14:Z14" si="14">IF(Q14="",Q14,IF(Q13="",Q13,IF(Q13&gt;Q14,Q13,Q14)))</f>
        <v>Gallium</v>
      </c>
      <c r="S14" s="204" t="str">
        <f t="shared" si="13"/>
        <v>Gallium</v>
      </c>
      <c r="T14" s="204" t="str">
        <f t="shared" si="14"/>
        <v>Gallium</v>
      </c>
      <c r="U14" s="204" t="str">
        <f t="shared" si="13"/>
        <v>Gallium</v>
      </c>
      <c r="V14" s="204" t="str">
        <f t="shared" si="14"/>
        <v>Gallium</v>
      </c>
      <c r="W14" s="204" t="str">
        <f t="shared" si="13"/>
        <v>Gallium</v>
      </c>
      <c r="X14" s="204" t="str">
        <f t="shared" si="14"/>
        <v>Gallium</v>
      </c>
      <c r="Y14" s="204" t="str">
        <f t="shared" si="13"/>
        <v>Gallium</v>
      </c>
      <c r="Z14" s="204" t="str">
        <f t="shared" si="14"/>
        <v>Gallium</v>
      </c>
      <c r="AA14" s="204" t="str" cm="1">
        <f t="array" ref="AA14">_xlfn.IFNA(INDEX($Z$12:$Z$21,MATCH(0,COUNTIF($AA$12:$AA13,$Z$12:$Z$21),0)),"")</f>
        <v>Gallium</v>
      </c>
      <c r="AB14" s="3"/>
      <c r="AC14" s="3"/>
      <c r="AD14" s="3"/>
      <c r="AE14" s="3"/>
      <c r="AF14" s="3"/>
      <c r="AG14" s="3"/>
      <c r="AH14" s="3"/>
      <c r="AI14" s="3"/>
      <c r="AJ14" s="3"/>
      <c r="AK14" s="3"/>
      <c r="AL14" s="3"/>
      <c r="AM14" s="3"/>
      <c r="AN14" s="3"/>
      <c r="AO14" s="3"/>
      <c r="AP14" s="3"/>
      <c r="AQ14" s="3"/>
      <c r="AR14" s="3"/>
    </row>
    <row r="15" spans="1:44" ht="16.899999999999999" customHeight="1">
      <c r="A15" s="21"/>
      <c r="B15" s="28" t="str">
        <f ca="1">OFFSET(L!$C$1,MATCH("Declaration"&amp;ADDRESS(ROW(),COLUMN(),4),L!$A:$A,0)-1,SL,,)</f>
        <v>Company Unique ID Authority:</v>
      </c>
      <c r="C15" s="29"/>
      <c r="D15" s="251" t="s">
        <v>12993</v>
      </c>
      <c r="E15" s="252"/>
      <c r="F15" s="252"/>
      <c r="G15" s="252"/>
      <c r="H15" s="252"/>
      <c r="I15" s="252"/>
      <c r="J15" s="253"/>
      <c r="K15" s="7"/>
      <c r="L15" s="16"/>
      <c r="P15" s="181" t="str">
        <f>IF(ISBLANK(H12),"",IF(H12="Other [specify below]",IF(ISBLANK(#REF!),"",#REF!),H12))</f>
        <v>Germanium</v>
      </c>
      <c r="Q15" s="204" t="str">
        <f t="shared" ref="Q15:Y15" si="15">IF(P15="",P15,IF(P14="",P14,IF(P14&gt;P15,P14,P15)))</f>
        <v>Germanium</v>
      </c>
      <c r="R15" s="204" t="str">
        <f t="shared" ref="R15:Z15" si="16">IF(Q16="",Q15,IF(Q15="",Q16,IF(Q15&gt;Q16,Q16,Q15)))</f>
        <v>Germanium</v>
      </c>
      <c r="S15" s="204" t="str">
        <f t="shared" si="15"/>
        <v>Germanium</v>
      </c>
      <c r="T15" s="204" t="str">
        <f t="shared" si="16"/>
        <v>Germanium</v>
      </c>
      <c r="U15" s="204" t="str">
        <f t="shared" si="15"/>
        <v>Germanium</v>
      </c>
      <c r="V15" s="204" t="str">
        <f t="shared" si="16"/>
        <v>Germanium</v>
      </c>
      <c r="W15" s="204" t="str">
        <f t="shared" si="15"/>
        <v>Germanium</v>
      </c>
      <c r="X15" s="204" t="str">
        <f t="shared" si="16"/>
        <v>Germanium</v>
      </c>
      <c r="Y15" s="204" t="str">
        <f t="shared" si="15"/>
        <v>Germanium</v>
      </c>
      <c r="Z15" s="204" t="str">
        <f t="shared" si="16"/>
        <v>Germanium</v>
      </c>
      <c r="AA15" s="204" t="str" cm="1">
        <f t="array" ref="AA15">_xlfn.IFNA(INDEX($Z$12:$Z$21,MATCH(0,COUNTIF($AA$12:$AA14,$Z$12:$Z$21),0)),"")</f>
        <v>Germanium</v>
      </c>
      <c r="AB15" s="3"/>
      <c r="AC15" s="3"/>
      <c r="AD15" s="3"/>
      <c r="AE15" s="3"/>
      <c r="AF15" s="3"/>
      <c r="AG15" s="3"/>
      <c r="AH15" s="3"/>
      <c r="AI15" s="3"/>
      <c r="AJ15" s="3"/>
      <c r="AK15" s="3"/>
      <c r="AL15" s="3"/>
      <c r="AM15" s="3"/>
      <c r="AN15" s="3"/>
      <c r="AO15" s="3"/>
      <c r="AP15" s="3"/>
      <c r="AQ15" s="3"/>
      <c r="AR15" s="3"/>
    </row>
    <row r="16" spans="1:44" ht="15.75">
      <c r="A16" s="21"/>
      <c r="B16" s="28" t="str">
        <f ca="1">OFFSET(L!$C$1,MATCH("Declaration"&amp;ADDRESS(ROW(),COLUMN(),4),L!$A:$A,0)-1,SL,,)</f>
        <v>Address:</v>
      </c>
      <c r="C16" s="29"/>
      <c r="D16" s="251" t="s">
        <v>12994</v>
      </c>
      <c r="E16" s="252"/>
      <c r="F16" s="252"/>
      <c r="G16" s="252"/>
      <c r="H16" s="252"/>
      <c r="I16" s="252"/>
      <c r="J16" s="253"/>
      <c r="K16" s="7"/>
      <c r="L16" s="16"/>
      <c r="P16" s="181" t="str">
        <f>IF(ISBLANK(I12),"",IF(I12="Other [specify below]",IF(ISBLANK(#REF!),"",#REF!),I12))</f>
        <v>Indium</v>
      </c>
      <c r="Q16" s="204" t="str">
        <f t="shared" ref="Q16:Y16" si="17">IF(P17="",P16,IF(P16="",P17,IF(P16&gt;P17,P17,P16)))</f>
        <v>Indium</v>
      </c>
      <c r="R16" s="204" t="str">
        <f t="shared" ref="R16:Z16" si="18">IF(Q16="",Q16,IF(Q15="",Q15,IF(Q15&gt;Q16,Q15,Q16)))</f>
        <v>Indium</v>
      </c>
      <c r="S16" s="204" t="str">
        <f t="shared" si="17"/>
        <v>Indium</v>
      </c>
      <c r="T16" s="204" t="str">
        <f t="shared" si="18"/>
        <v>Indium</v>
      </c>
      <c r="U16" s="204" t="str">
        <f t="shared" si="17"/>
        <v>Indium</v>
      </c>
      <c r="V16" s="204" t="str">
        <f t="shared" si="18"/>
        <v>Indium</v>
      </c>
      <c r="W16" s="204" t="str">
        <f t="shared" si="17"/>
        <v>Indium</v>
      </c>
      <c r="X16" s="204" t="str">
        <f t="shared" si="18"/>
        <v>Indium</v>
      </c>
      <c r="Y16" s="204" t="str">
        <f t="shared" si="17"/>
        <v>Indium</v>
      </c>
      <c r="Z16" s="204" t="str">
        <f t="shared" si="18"/>
        <v>Indium</v>
      </c>
      <c r="AA16" s="204" t="str" cm="1">
        <f t="array" ref="AA16">_xlfn.IFNA(INDEX($Z$12:$Z$21,MATCH(0,COUNTIF($AA$12:$AA15,$Z$12:$Z$21),0)),"")</f>
        <v>Indium</v>
      </c>
      <c r="AB16" s="3"/>
      <c r="AC16" s="3"/>
      <c r="AD16" s="3"/>
      <c r="AE16" s="3"/>
      <c r="AF16" s="3"/>
      <c r="AG16" s="3"/>
      <c r="AH16" s="3"/>
      <c r="AI16" s="3"/>
      <c r="AJ16" s="3"/>
      <c r="AK16" s="3"/>
      <c r="AL16" s="3"/>
      <c r="AM16" s="3"/>
      <c r="AN16" s="3"/>
      <c r="AO16" s="3"/>
      <c r="AP16" s="3"/>
      <c r="AQ16" s="3"/>
      <c r="AR16" s="3"/>
    </row>
    <row r="17" spans="1:44" ht="15.75">
      <c r="A17" s="21"/>
      <c r="B17" s="28" t="str">
        <f ca="1">OFFSET(L!$C$1,MATCH("Declaration"&amp;ADDRESS(ROW(),COLUMN(),4),L!$A:$A,0)-1,SL,,)</f>
        <v>Contact Name (*):</v>
      </c>
      <c r="C17" s="29"/>
      <c r="D17" s="251" t="s">
        <v>12995</v>
      </c>
      <c r="E17" s="252"/>
      <c r="F17" s="252"/>
      <c r="G17" s="252"/>
      <c r="H17" s="252"/>
      <c r="I17" s="252"/>
      <c r="J17" s="253"/>
      <c r="K17" s="7"/>
      <c r="L17" s="16"/>
      <c r="P17" s="181" t="str">
        <f>IF(ISBLANK(D13),"",IF(D13="Other [specify below]",IF(ISBLANK(#REF!),"",#REF!),D13))</f>
        <v>Iron</v>
      </c>
      <c r="Q17" s="204" t="str">
        <f t="shared" ref="Q17:Y17" si="19">IF(P17="",P17,IF(P16="",P16,IF(P16&gt;P17,P16,P17)))</f>
        <v>Iron</v>
      </c>
      <c r="R17" s="204" t="str">
        <f t="shared" ref="R17:Z17" si="20">IF(Q18="",Q17,IF(Q17="",Q18,IF(Q17&gt;Q18,Q18,Q17)))</f>
        <v>Iron</v>
      </c>
      <c r="S17" s="204" t="str">
        <f t="shared" si="19"/>
        <v>Iron</v>
      </c>
      <c r="T17" s="204" t="str">
        <f t="shared" si="20"/>
        <v>Iron</v>
      </c>
      <c r="U17" s="204" t="str">
        <f t="shared" si="19"/>
        <v>Iron</v>
      </c>
      <c r="V17" s="204" t="str">
        <f t="shared" si="20"/>
        <v>Iron</v>
      </c>
      <c r="W17" s="204" t="str">
        <f t="shared" si="19"/>
        <v>Iron</v>
      </c>
      <c r="X17" s="204" t="str">
        <f t="shared" si="20"/>
        <v>Iron</v>
      </c>
      <c r="Y17" s="204" t="str">
        <f t="shared" si="19"/>
        <v>Iron</v>
      </c>
      <c r="Z17" s="204" t="str">
        <f t="shared" si="20"/>
        <v>Iron</v>
      </c>
      <c r="AA17" s="204" t="str" cm="1">
        <f t="array" ref="AA17">_xlfn.IFNA(INDEX($Z$12:$Z$21,MATCH(0,COUNTIF($AA$12:$AA16,$Z$12:$Z$21),0)),"")</f>
        <v>Iron</v>
      </c>
      <c r="AB17" s="3"/>
      <c r="AC17" s="3"/>
      <c r="AD17" s="3"/>
      <c r="AE17" s="3"/>
      <c r="AF17" s="3"/>
      <c r="AG17" s="3"/>
      <c r="AH17" s="3"/>
      <c r="AI17" s="3"/>
      <c r="AJ17" s="3"/>
      <c r="AK17" s="3"/>
      <c r="AL17" s="3"/>
      <c r="AM17" s="3"/>
      <c r="AN17" s="3"/>
      <c r="AO17" s="3"/>
      <c r="AP17" s="3"/>
      <c r="AQ17" s="3"/>
      <c r="AR17" s="3"/>
    </row>
    <row r="18" spans="1:44" ht="15.75">
      <c r="A18" s="21"/>
      <c r="B18" s="28" t="str">
        <f ca="1">OFFSET(L!$C$1,MATCH("Declaration"&amp;ADDRESS(ROW(),COLUMN(),4),L!$A:$A,0)-1,SL,,)</f>
        <v>Email – Contact (*):</v>
      </c>
      <c r="C18" s="29"/>
      <c r="D18" s="263" t="s">
        <v>12996</v>
      </c>
      <c r="E18" s="264"/>
      <c r="F18" s="264"/>
      <c r="G18" s="264"/>
      <c r="H18" s="264"/>
      <c r="I18" s="264"/>
      <c r="J18" s="265"/>
      <c r="K18" s="7"/>
      <c r="L18" s="16"/>
      <c r="P18" s="181" t="str">
        <f>IF(ISBLANK(E13),"",IF(E13="Other [specify below]",IF(ISBLANK(#REF!),"",#REF!),E13))</f>
        <v>Magnesium</v>
      </c>
      <c r="Q18" s="204" t="str">
        <f t="shared" ref="Q18:Y18" si="21">IF(P19="",P18,IF(P18="",P19,IF(P18&gt;P19,P19,P18)))</f>
        <v>Magnesium</v>
      </c>
      <c r="R18" s="204" t="str">
        <f t="shared" ref="R18:Z18" si="22">IF(Q18="",Q18,IF(Q17="",Q17,IF(Q17&gt;Q18,Q17,Q18)))</f>
        <v>Magnesium</v>
      </c>
      <c r="S18" s="204" t="str">
        <f t="shared" si="21"/>
        <v>Magnesium</v>
      </c>
      <c r="T18" s="204" t="str">
        <f t="shared" si="22"/>
        <v>Magnesium</v>
      </c>
      <c r="U18" s="204" t="str">
        <f t="shared" si="21"/>
        <v>Magnesium</v>
      </c>
      <c r="V18" s="204" t="str">
        <f t="shared" si="22"/>
        <v>Magnesium</v>
      </c>
      <c r="W18" s="204" t="str">
        <f t="shared" si="21"/>
        <v>Magnesium</v>
      </c>
      <c r="X18" s="204" t="str">
        <f t="shared" si="22"/>
        <v>Magnesium</v>
      </c>
      <c r="Y18" s="204" t="str">
        <f t="shared" si="21"/>
        <v>Magnesium</v>
      </c>
      <c r="Z18" s="204" t="str">
        <f t="shared" si="22"/>
        <v>Magnesium</v>
      </c>
      <c r="AA18" s="204" t="str" cm="1">
        <f t="array" ref="AA18">_xlfn.IFNA(INDEX($Z$12:$Z$21,MATCH(0,COUNTIF($AA$12:$AA17,$Z$12:$Z$21),0)),"")</f>
        <v>Magnesium</v>
      </c>
      <c r="AB18" s="3"/>
      <c r="AC18" s="3"/>
      <c r="AD18" s="3"/>
      <c r="AE18" s="3"/>
      <c r="AF18" s="3"/>
      <c r="AG18" s="3"/>
      <c r="AH18" s="3"/>
      <c r="AI18" s="3"/>
      <c r="AJ18" s="3"/>
      <c r="AK18" s="3"/>
      <c r="AL18" s="3"/>
      <c r="AM18" s="3"/>
      <c r="AN18" s="3"/>
      <c r="AO18" s="3"/>
      <c r="AP18" s="3"/>
      <c r="AQ18" s="3"/>
      <c r="AR18" s="3"/>
    </row>
    <row r="19" spans="1:44" ht="15.75">
      <c r="A19" s="21"/>
      <c r="B19" s="28" t="str">
        <f ca="1">OFFSET(L!$C$1,MATCH("Declaration"&amp;ADDRESS(ROW(),COLUMN(),4),L!$A:$A,0)-1,SL,,)</f>
        <v>Phone – Contact (*):</v>
      </c>
      <c r="C19" s="29"/>
      <c r="D19" s="251" t="s">
        <v>12997</v>
      </c>
      <c r="E19" s="252"/>
      <c r="F19" s="252"/>
      <c r="G19" s="252"/>
      <c r="H19" s="252"/>
      <c r="I19" s="252"/>
      <c r="J19" s="253"/>
      <c r="K19" s="7"/>
      <c r="L19" s="16"/>
      <c r="P19" s="181" t="str">
        <f>IF(ISBLANK(G13),"",IF(G13="Other [specify below]",IF(ISBLANK(#REF!),"",#REF!),G13))</f>
        <v>Silicon</v>
      </c>
      <c r="Q19" s="204" t="str">
        <f t="shared" ref="Q19:Y19" si="23">IF(P19="",P19,IF(P18="",P18,IF(P18&gt;P19,P18,P19)))</f>
        <v>Silicon</v>
      </c>
      <c r="R19" s="204" t="str">
        <f t="shared" ref="R19:Z19" si="24">IF(Q20="",Q19,IF(Q19="",Q20,IF(Q19&gt;Q20,Q20,Q19)))</f>
        <v>Silicon</v>
      </c>
      <c r="S19" s="204" t="str">
        <f t="shared" si="23"/>
        <v>Silicon</v>
      </c>
      <c r="T19" s="204" t="str">
        <f t="shared" si="24"/>
        <v>Silicon</v>
      </c>
      <c r="U19" s="204" t="str">
        <f t="shared" si="23"/>
        <v>Silicon</v>
      </c>
      <c r="V19" s="204" t="str">
        <f t="shared" si="24"/>
        <v>Silicon</v>
      </c>
      <c r="W19" s="204" t="str">
        <f t="shared" si="23"/>
        <v>Silicon</v>
      </c>
      <c r="X19" s="204" t="str">
        <f t="shared" si="24"/>
        <v>Silicon</v>
      </c>
      <c r="Y19" s="204" t="str">
        <f t="shared" si="23"/>
        <v>Silicon</v>
      </c>
      <c r="Z19" s="204" t="str">
        <f t="shared" si="24"/>
        <v>Silicon</v>
      </c>
      <c r="AA19" s="204" t="str" cm="1">
        <f t="array" ref="AA19">_xlfn.IFNA(INDEX($Z$12:$Z$21,MATCH(0,COUNTIF($AA$12:$AA18,$Z$12:$Z$21),0)),"")</f>
        <v>Silicon</v>
      </c>
      <c r="AB19" s="3"/>
      <c r="AC19" s="3"/>
      <c r="AD19" s="3"/>
      <c r="AE19" s="3"/>
      <c r="AF19" s="3"/>
      <c r="AG19" s="3"/>
      <c r="AH19" s="3"/>
      <c r="AI19" s="3"/>
      <c r="AJ19" s="3"/>
      <c r="AK19" s="3"/>
      <c r="AL19" s="3"/>
      <c r="AM19" s="3"/>
      <c r="AN19" s="3"/>
      <c r="AO19" s="3"/>
      <c r="AP19" s="3"/>
      <c r="AQ19" s="3"/>
      <c r="AR19" s="3"/>
    </row>
    <row r="20" spans="1:44" ht="15.75">
      <c r="A20" s="21"/>
      <c r="B20" s="28" t="str">
        <f ca="1">OFFSET(L!$C$1,MATCH("Declaration"&amp;ADDRESS(ROW(),COLUMN(),4),L!$A:$A,0)-1,SL,,)</f>
        <v>Authorizer (*):</v>
      </c>
      <c r="C20" s="29"/>
      <c r="D20" s="308" t="s">
        <v>12995</v>
      </c>
      <c r="E20" s="309"/>
      <c r="F20" s="309"/>
      <c r="G20" s="309"/>
      <c r="H20" s="309"/>
      <c r="I20" s="309"/>
      <c r="J20" s="310"/>
      <c r="K20" s="7"/>
      <c r="L20" s="16"/>
      <c r="P20" s="181" t="str">
        <f>IF(ISBLANK(H13),"",IF(H13="Other [specify below]",IF(ISBLANK(#REF!),"",#REF!),H13))</f>
        <v>Steel</v>
      </c>
      <c r="Q20" s="204" t="str">
        <f t="shared" ref="Q20:Y20" si="25">IF(P21="",P20,IF(P20="",P21,IF(P20&gt;P21,P21,P20)))</f>
        <v>Steel</v>
      </c>
      <c r="R20" s="204" t="str">
        <f t="shared" ref="R20:Z20" si="26">IF(Q20="",Q20,IF(Q19="",Q19,IF(Q19&gt;Q20,Q19,Q20)))</f>
        <v>Steel</v>
      </c>
      <c r="S20" s="204" t="str">
        <f t="shared" si="25"/>
        <v>Steel</v>
      </c>
      <c r="T20" s="204" t="str">
        <f t="shared" si="26"/>
        <v>Steel</v>
      </c>
      <c r="U20" s="204" t="str">
        <f t="shared" si="25"/>
        <v>Steel</v>
      </c>
      <c r="V20" s="204" t="str">
        <f t="shared" si="26"/>
        <v>Steel</v>
      </c>
      <c r="W20" s="204" t="str">
        <f t="shared" si="25"/>
        <v>Steel</v>
      </c>
      <c r="X20" s="204" t="str">
        <f t="shared" si="26"/>
        <v>Steel</v>
      </c>
      <c r="Y20" s="204" t="str">
        <f t="shared" si="25"/>
        <v>Steel</v>
      </c>
      <c r="Z20" s="204" t="str">
        <f t="shared" si="26"/>
        <v>Steel</v>
      </c>
      <c r="AA20" s="204" t="str" cm="1">
        <f t="array" ref="AA20">_xlfn.IFNA(INDEX($Z$12:$Z$21,MATCH(0,COUNTIF($AA$12:$AA19,$Z$12:$Z$21),0)),"")</f>
        <v>Steel</v>
      </c>
      <c r="AB20" s="3"/>
      <c r="AC20" s="3"/>
      <c r="AD20" s="3"/>
      <c r="AE20" s="3"/>
      <c r="AF20" s="3"/>
      <c r="AG20" s="3"/>
      <c r="AH20" s="3"/>
      <c r="AI20" s="3"/>
      <c r="AJ20" s="3"/>
      <c r="AK20" s="3"/>
      <c r="AL20" s="3"/>
      <c r="AM20" s="3"/>
      <c r="AN20" s="3"/>
      <c r="AO20" s="3"/>
      <c r="AP20" s="3"/>
      <c r="AQ20" s="3"/>
      <c r="AR20" s="3"/>
    </row>
    <row r="21" spans="1:44" ht="15.75">
      <c r="A21" s="21"/>
      <c r="B21" s="28" t="str">
        <f ca="1">OFFSET(L!$C$1,MATCH("Declaration"&amp;ADDRESS(ROW(),COLUMN(),4),L!$A:$A,0)-1,SL,,)</f>
        <v>Title - Authorizer:</v>
      </c>
      <c r="C21" s="29"/>
      <c r="D21" s="251" t="s">
        <v>12947</v>
      </c>
      <c r="E21" s="252"/>
      <c r="F21" s="252"/>
      <c r="G21" s="252"/>
      <c r="H21" s="252"/>
      <c r="I21" s="252"/>
      <c r="J21" s="253"/>
      <c r="K21" s="7"/>
      <c r="L21" s="16"/>
      <c r="P21" s="181" t="str">
        <f>IF(ISBLANK(I13),"",IF(I13="Other [specify below]",IF(ISBLANK(#REF!),"",#REF!),I13))</f>
        <v>Zinc</v>
      </c>
      <c r="Q21" s="204" t="str">
        <f t="shared" ref="Q21:Y21" si="27">IF(P21="",P21,IF(P20="",P20,IF(P20&gt;P21,P20,P21)))</f>
        <v>Zinc</v>
      </c>
      <c r="R21" s="204" t="str">
        <f>Q21</f>
        <v>Zinc</v>
      </c>
      <c r="S21" s="204" t="str">
        <f t="shared" si="27"/>
        <v>Zinc</v>
      </c>
      <c r="T21" s="204" t="str">
        <f t="shared" ref="T21" si="28">S21</f>
        <v>Zinc</v>
      </c>
      <c r="U21" s="204" t="str">
        <f t="shared" si="27"/>
        <v>Zinc</v>
      </c>
      <c r="V21" s="204" t="str">
        <f t="shared" ref="V21" si="29">U21</f>
        <v>Zinc</v>
      </c>
      <c r="W21" s="204" t="str">
        <f t="shared" si="27"/>
        <v>Zinc</v>
      </c>
      <c r="X21" s="204" t="str">
        <f t="shared" ref="X21" si="30">W21</f>
        <v>Zinc</v>
      </c>
      <c r="Y21" s="204" t="str">
        <f t="shared" si="27"/>
        <v>Zinc</v>
      </c>
      <c r="Z21" s="204" t="str">
        <f t="shared" ref="Z21" si="31">Y21</f>
        <v>Zinc</v>
      </c>
      <c r="AA21" s="204" t="str" cm="1">
        <f t="array" ref="AA21">_xlfn.IFNA(INDEX($Z$12:$Z$21,MATCH(0,COUNTIF($AA$12:$AA20,$Z$12:$Z$21),0)),"")</f>
        <v>Zinc</v>
      </c>
      <c r="AB21" s="3"/>
      <c r="AC21" s="3"/>
      <c r="AD21" s="3"/>
      <c r="AE21" s="3"/>
      <c r="AF21" s="3"/>
      <c r="AG21" s="3"/>
      <c r="AH21" s="3"/>
      <c r="AI21" s="3"/>
      <c r="AJ21" s="3"/>
      <c r="AK21" s="3"/>
      <c r="AL21" s="3"/>
      <c r="AM21" s="3"/>
      <c r="AN21" s="3"/>
      <c r="AO21" s="3"/>
      <c r="AP21" s="3"/>
      <c r="AQ21" s="3"/>
      <c r="AR21" s="3"/>
    </row>
    <row r="22" spans="1:44" ht="22.5">
      <c r="A22" s="21"/>
      <c r="B22" s="28" t="str">
        <f ca="1">OFFSET(L!$C$1,MATCH("Declaration"&amp;ADDRESS(ROW(),COLUMN(),4),L!$A:$A,0)-1,SL,,)</f>
        <v>Email - Authorizer (*):</v>
      </c>
      <c r="C22" s="29"/>
      <c r="D22" s="263" t="s">
        <v>12996</v>
      </c>
      <c r="E22" s="264"/>
      <c r="F22" s="264"/>
      <c r="G22" s="264"/>
      <c r="H22" s="264"/>
      <c r="I22" s="264"/>
      <c r="J22" s="265"/>
      <c r="K22" s="7"/>
      <c r="L22" s="30"/>
      <c r="Q22" s="3"/>
      <c r="R22" s="3"/>
      <c r="S22" s="3"/>
      <c r="T22" s="3"/>
      <c r="U22" s="3"/>
      <c r="V22" s="3"/>
      <c r="W22" s="3"/>
      <c r="X22" s="3"/>
      <c r="Y22" s="3"/>
      <c r="Z22" s="3"/>
      <c r="AA22" s="3"/>
      <c r="AB22" s="3"/>
      <c r="AC22" s="3"/>
      <c r="AD22" s="3"/>
      <c r="AE22" s="3"/>
      <c r="AF22" s="3"/>
      <c r="AG22" s="3"/>
      <c r="AH22" s="3"/>
      <c r="AI22" s="3"/>
    </row>
    <row r="23" spans="1:44" ht="22.5">
      <c r="A23" s="21"/>
      <c r="B23" s="28" t="str">
        <f ca="1">OFFSET(L!$C$1,MATCH("Declaration"&amp;ADDRESS(ROW(),COLUMN(),4),L!$A:$A,0)-1,SL,,)</f>
        <v>Phone - Authorizer:</v>
      </c>
      <c r="C23" s="31"/>
      <c r="D23" s="260" t="s">
        <v>12997</v>
      </c>
      <c r="E23" s="261"/>
      <c r="F23" s="261"/>
      <c r="G23" s="261"/>
      <c r="H23" s="261"/>
      <c r="I23" s="261"/>
      <c r="J23" s="262"/>
      <c r="K23" s="7"/>
      <c r="L23" s="30"/>
      <c r="P23" s="3"/>
      <c r="Q23" s="3"/>
      <c r="R23" s="3"/>
      <c r="S23" s="3"/>
      <c r="T23" s="3"/>
      <c r="U23" s="3"/>
      <c r="V23" s="3"/>
      <c r="W23" s="3"/>
      <c r="X23" s="3"/>
      <c r="Y23" s="3"/>
      <c r="Z23" s="3"/>
      <c r="AA23" s="3"/>
      <c r="AB23" s="3"/>
      <c r="AC23" s="3"/>
      <c r="AD23" s="3"/>
      <c r="AE23" s="3"/>
      <c r="AF23" s="3"/>
      <c r="AG23" s="3"/>
      <c r="AH23" s="3"/>
      <c r="AI23" s="3"/>
    </row>
    <row r="24" spans="1:44" ht="22.5">
      <c r="A24" s="21"/>
      <c r="B24" s="28" t="str">
        <f ca="1">OFFSET(L!$C$1,MATCH("Declaration"&amp;ADDRESS(ROW(),COLUMN(),4),L!$A:$A,0)-1,SL,,)</f>
        <v>Effective Date (*):</v>
      </c>
      <c r="C24" s="32"/>
      <c r="D24" s="298">
        <v>45945</v>
      </c>
      <c r="E24" s="299"/>
      <c r="F24" s="33"/>
      <c r="G24" s="201"/>
      <c r="H24" s="201"/>
      <c r="I24" s="201"/>
      <c r="J24" s="201"/>
      <c r="K24" s="7"/>
      <c r="L24" s="30"/>
      <c r="P24" s="3"/>
      <c r="Q24" s="3"/>
      <c r="R24" s="3"/>
      <c r="S24" s="3"/>
      <c r="T24" s="3"/>
      <c r="U24" s="3"/>
      <c r="V24" s="3"/>
      <c r="W24" s="3"/>
      <c r="X24" s="3"/>
      <c r="Y24" s="3"/>
      <c r="Z24" s="3"/>
      <c r="AA24" s="3"/>
      <c r="AB24" s="3"/>
      <c r="AC24" s="3"/>
      <c r="AD24" s="3"/>
      <c r="AE24" s="3"/>
      <c r="AF24" s="3"/>
      <c r="AG24" s="3"/>
      <c r="AH24" s="3"/>
      <c r="AI24" s="3"/>
    </row>
    <row r="25" spans="1:44" ht="18">
      <c r="A25" s="21"/>
      <c r="B25" s="35"/>
      <c r="C25" s="36"/>
      <c r="D25" s="300"/>
      <c r="E25" s="300"/>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75">
      <c r="A26" s="21"/>
      <c r="B26" s="301" t="str">
        <f ca="1">OFFSET(L!$C$1,MATCH("Declaration"&amp;ADDRESS(ROW(),COLUMN(),4),L!$A:$A,0)-1,SL,,)</f>
        <v>Answer the following questions 1 - 2 based on the declaration scope indicated above</v>
      </c>
      <c r="C26" s="301"/>
      <c r="D26" s="301"/>
      <c r="E26" s="301"/>
      <c r="F26" s="301"/>
      <c r="G26" s="301"/>
      <c r="H26" s="301"/>
      <c r="I26" s="301"/>
      <c r="J26" s="301"/>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Is any of the following minerals or metals intentionally added or used in the product(s) or in the production process? (*)</v>
      </c>
      <c r="C27" s="36"/>
      <c r="D27" s="302" t="str">
        <f ca="1">OFFSET(L!$C$1,MATCH("Declaration"&amp;ADDRESS(ROW(),COLUMN(),4),L!$A:$A,0)-1,SL,,)</f>
        <v>Answer</v>
      </c>
      <c r="E27" s="302"/>
      <c r="F27" s="43"/>
      <c r="G27" s="42" t="str">
        <f ca="1">OFFSET(L!$C$1,MATCH("Declaration"&amp;ADDRESS(ROW(),COLUMN(),4),L!$A:$A,0)-1,SL,,)</f>
        <v>Comments</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9" customHeight="1">
      <c r="A28" s="40"/>
      <c r="B28" s="124" t="str">
        <f>IF(COUNTBLANK(AA12),"",AA12&amp;"(*)")</f>
        <v>Aluminum(*)</v>
      </c>
      <c r="C28" s="6"/>
      <c r="D28" s="266" t="s">
        <v>6</v>
      </c>
      <c r="E28" s="267"/>
      <c r="F28" s="45"/>
      <c r="G28" s="257"/>
      <c r="H28" s="258"/>
      <c r="I28" s="258"/>
      <c r="J28" s="259"/>
      <c r="K28" s="41"/>
      <c r="L28" s="39"/>
      <c r="P28" s="3"/>
      <c r="Q28" s="3"/>
      <c r="R28" s="3"/>
      <c r="S28" s="3"/>
      <c r="T28" s="3"/>
      <c r="U28" s="3"/>
      <c r="V28" s="3"/>
      <c r="W28" s="3"/>
      <c r="X28" s="3"/>
      <c r="Y28" s="3"/>
      <c r="Z28" s="3"/>
      <c r="AA28" s="3"/>
      <c r="AB28" s="3"/>
      <c r="AC28" s="3"/>
      <c r="AD28" s="3"/>
      <c r="AE28" s="3"/>
      <c r="AF28" s="3"/>
      <c r="AG28" s="3"/>
      <c r="AH28" s="3"/>
      <c r="AI28" s="3"/>
    </row>
    <row r="29" spans="1:44" ht="22.9" customHeight="1">
      <c r="A29" s="34"/>
      <c r="B29" s="124" t="str">
        <f t="shared" ref="B29:B37" si="32">IF(COUNTBLANK(AA13),"",AA13&amp;"(*)")</f>
        <v>Bismuth(*)</v>
      </c>
      <c r="C29" s="6"/>
      <c r="D29" s="266" t="s">
        <v>6</v>
      </c>
      <c r="E29" s="267"/>
      <c r="F29" s="45"/>
      <c r="G29" s="257"/>
      <c r="H29" s="258"/>
      <c r="I29" s="258"/>
      <c r="J29" s="259"/>
      <c r="K29" s="7"/>
      <c r="L29" s="39" t="s">
        <v>5</v>
      </c>
      <c r="P29" s="3"/>
      <c r="Q29" s="3"/>
      <c r="R29" s="3"/>
      <c r="S29" s="3"/>
      <c r="T29" s="3"/>
      <c r="U29" s="3"/>
      <c r="V29" s="3"/>
      <c r="W29" s="3"/>
      <c r="X29" s="3"/>
      <c r="Y29" s="3"/>
      <c r="Z29" s="3"/>
      <c r="AA29" s="3"/>
      <c r="AB29" s="3"/>
      <c r="AC29" s="3"/>
      <c r="AD29" s="3"/>
      <c r="AE29" s="3"/>
      <c r="AF29" s="3"/>
      <c r="AG29" s="3"/>
      <c r="AH29" s="3"/>
    </row>
    <row r="30" spans="1:44" ht="22.5">
      <c r="A30" s="34"/>
      <c r="B30" s="124" t="str">
        <f t="shared" si="32"/>
        <v>Gallium(*)</v>
      </c>
      <c r="C30" s="6"/>
      <c r="D30" s="266" t="s">
        <v>6</v>
      </c>
      <c r="E30" s="267"/>
      <c r="F30" s="45"/>
      <c r="G30" s="257"/>
      <c r="H30" s="258"/>
      <c r="I30" s="258"/>
      <c r="J30" s="259"/>
      <c r="K30" s="7"/>
      <c r="L30" s="46"/>
      <c r="P30" s="194" t="str">
        <f t="shared" ref="P30:P39" si="33">IF(COUNTIF(D28,"Yes"),AA12,"")</f>
        <v>Aluminum</v>
      </c>
      <c r="Q30" s="204" t="str">
        <f>IF(P31="",P30,IF(P30="",P31,IF(P30&gt;P31,P31,P30)))</f>
        <v>Aluminum</v>
      </c>
      <c r="R30" s="204" t="str">
        <f>Q30</f>
        <v>Aluminum</v>
      </c>
      <c r="S30" s="204" t="str">
        <f t="shared" ref="S30" si="34">IF(R31="",R30,IF(R30="",R31,IF(R30&gt;R31,R31,R30)))</f>
        <v>Aluminum</v>
      </c>
      <c r="T30" s="204" t="str">
        <f t="shared" ref="T30" si="35">S30</f>
        <v>Aluminum</v>
      </c>
      <c r="U30" s="204" t="str">
        <f t="shared" ref="U30" si="36">IF(T31="",T30,IF(T30="",T31,IF(T30&gt;T31,T31,T30)))</f>
        <v>Aluminum</v>
      </c>
      <c r="V30" s="204" t="str">
        <f t="shared" ref="V30" si="37">U30</f>
        <v>Aluminum</v>
      </c>
      <c r="W30" s="204" t="str">
        <f t="shared" ref="W30" si="38">IF(V31="",V30,IF(V30="",V31,IF(V30&gt;V31,V31,V30)))</f>
        <v>Aluminum</v>
      </c>
      <c r="X30" s="204" t="str">
        <f t="shared" ref="X30" si="39">W30</f>
        <v>Aluminum</v>
      </c>
      <c r="Y30" s="204" t="str">
        <f t="shared" ref="Y30" si="40">IF(X31="",X30,IF(X30="",X31,IF(X30&gt;X31,X31,X30)))</f>
        <v>Aluminum</v>
      </c>
      <c r="Z30" s="204" t="str">
        <f t="shared" ref="Z30" si="41">Y30</f>
        <v>Aluminum</v>
      </c>
      <c r="AA30" s="205"/>
      <c r="AB30" s="3"/>
      <c r="AC30" s="3"/>
      <c r="AD30" s="3"/>
      <c r="AE30" s="3"/>
      <c r="AF30" s="3"/>
      <c r="AG30" s="3"/>
      <c r="AH30" s="3"/>
      <c r="AI30" s="3"/>
      <c r="AJ30" s="3"/>
      <c r="AK30" s="3"/>
      <c r="AL30" s="3"/>
      <c r="AM30" s="3"/>
      <c r="AN30" s="3"/>
      <c r="AO30" s="3"/>
      <c r="AP30" s="3"/>
    </row>
    <row r="31" spans="1:44" ht="22.5">
      <c r="A31" s="34"/>
      <c r="B31" s="124" t="str">
        <f t="shared" si="32"/>
        <v>Germanium(*)</v>
      </c>
      <c r="C31" s="6"/>
      <c r="D31" s="266" t="s">
        <v>6</v>
      </c>
      <c r="E31" s="267"/>
      <c r="F31" s="45"/>
      <c r="G31" s="257"/>
      <c r="H31" s="258"/>
      <c r="I31" s="258"/>
      <c r="J31" s="259"/>
      <c r="K31" s="7"/>
      <c r="L31" s="46"/>
      <c r="P31" s="194" t="str">
        <f t="shared" si="33"/>
        <v>Bismuth</v>
      </c>
      <c r="Q31" s="204" t="str">
        <f>IF(P31="",P31,IF(P30="",P30,IF(P30&gt;P31,P30,P31)))</f>
        <v>Bismuth</v>
      </c>
      <c r="R31" s="204" t="str">
        <f t="shared" ref="R31" si="42">IF(Q32="",Q31,IF(Q31="",Q32,IF(Q31&gt;Q32,Q32,Q31)))</f>
        <v>Bismuth</v>
      </c>
      <c r="S31" s="204" t="str">
        <f t="shared" ref="S31" si="43">IF(R31="",R31,IF(R30="",R30,IF(R30&gt;R31,R30,R31)))</f>
        <v>Bismuth</v>
      </c>
      <c r="T31" s="204" t="str">
        <f t="shared" ref="T31" si="44">IF(S32="",S31,IF(S31="",S32,IF(S31&gt;S32,S32,S31)))</f>
        <v>Bismuth</v>
      </c>
      <c r="U31" s="204" t="str">
        <f t="shared" ref="U31" si="45">IF(T31="",T31,IF(T30="",T30,IF(T30&gt;T31,T30,T31)))</f>
        <v>Bismuth</v>
      </c>
      <c r="V31" s="204" t="str">
        <f t="shared" ref="V31" si="46">IF(U32="",U31,IF(U31="",U32,IF(U31&gt;U32,U32,U31)))</f>
        <v>Bismuth</v>
      </c>
      <c r="W31" s="204" t="str">
        <f t="shared" ref="W31" si="47">IF(V31="",V31,IF(V30="",V30,IF(V30&gt;V31,V30,V31)))</f>
        <v>Bismuth</v>
      </c>
      <c r="X31" s="204" t="str">
        <f t="shared" ref="X31" si="48">IF(W32="",W31,IF(W31="",W32,IF(W31&gt;W32,W32,W31)))</f>
        <v>Bismuth</v>
      </c>
      <c r="Y31" s="204" t="str">
        <f t="shared" ref="Y31" si="49">IF(X31="",X31,IF(X30="",X30,IF(X30&gt;X31,X30,X31)))</f>
        <v>Bismuth</v>
      </c>
      <c r="Z31" s="204" t="str">
        <f t="shared" ref="Z31" si="50">IF(Y32="",Y31,IF(Y31="",Y32,IF(Y31&gt;Y32,Y32,Y31)))</f>
        <v>Bismuth</v>
      </c>
      <c r="AA31" s="205"/>
      <c r="AB31" s="3"/>
      <c r="AC31" s="3"/>
      <c r="AD31" s="3"/>
      <c r="AE31" s="3"/>
      <c r="AF31" s="3"/>
      <c r="AG31" s="3"/>
      <c r="AH31" s="3"/>
      <c r="AI31" s="3"/>
      <c r="AJ31" s="3"/>
      <c r="AK31" s="3"/>
      <c r="AL31" s="3"/>
      <c r="AM31" s="3"/>
      <c r="AN31" s="3"/>
      <c r="AO31" s="3"/>
      <c r="AP31" s="3"/>
    </row>
    <row r="32" spans="1:44" ht="22.5">
      <c r="A32" s="34"/>
      <c r="B32" s="124" t="str">
        <f t="shared" si="32"/>
        <v>Indium(*)</v>
      </c>
      <c r="C32" s="47"/>
      <c r="D32" s="266" t="s">
        <v>6</v>
      </c>
      <c r="E32" s="267"/>
      <c r="F32" s="45"/>
      <c r="G32" s="254"/>
      <c r="H32" s="255"/>
      <c r="I32" s="255"/>
      <c r="J32" s="256"/>
      <c r="K32" s="7"/>
      <c r="L32" s="46"/>
      <c r="P32" s="194" t="str">
        <f t="shared" si="33"/>
        <v>Gallium</v>
      </c>
      <c r="Q32" s="204" t="str">
        <f t="shared" ref="Q32" si="51">IF(P33="",P32,IF(P32="",P33,IF(P32&gt;P33,P33,P32)))</f>
        <v>Gallium</v>
      </c>
      <c r="R32" s="204" t="str">
        <f t="shared" ref="R32" si="52">IF(Q32="",Q32,IF(Q31="",Q31,IF(Q31&gt;Q32,Q31,Q32)))</f>
        <v>Gallium</v>
      </c>
      <c r="S32" s="204" t="str">
        <f t="shared" ref="S32" si="53">IF(R33="",R32,IF(R32="",R33,IF(R32&gt;R33,R33,R32)))</f>
        <v>Gallium</v>
      </c>
      <c r="T32" s="204" t="str">
        <f t="shared" ref="T32" si="54">IF(S32="",S32,IF(S31="",S31,IF(S31&gt;S32,S31,S32)))</f>
        <v>Gallium</v>
      </c>
      <c r="U32" s="204" t="str">
        <f t="shared" ref="U32" si="55">IF(T33="",T32,IF(T32="",T33,IF(T32&gt;T33,T33,T32)))</f>
        <v>Gallium</v>
      </c>
      <c r="V32" s="204" t="str">
        <f t="shared" ref="V32" si="56">IF(U32="",U32,IF(U31="",U31,IF(U31&gt;U32,U31,U32)))</f>
        <v>Gallium</v>
      </c>
      <c r="W32" s="204" t="str">
        <f t="shared" ref="W32" si="57">IF(V33="",V32,IF(V32="",V33,IF(V32&gt;V33,V33,V32)))</f>
        <v>Gallium</v>
      </c>
      <c r="X32" s="204" t="str">
        <f t="shared" ref="X32" si="58">IF(W32="",W32,IF(W31="",W31,IF(W31&gt;W32,W31,W32)))</f>
        <v>Gallium</v>
      </c>
      <c r="Y32" s="204" t="str">
        <f t="shared" ref="Y32" si="59">IF(X33="",X32,IF(X32="",X33,IF(X32&gt;X33,X33,X32)))</f>
        <v>Gallium</v>
      </c>
      <c r="Z32" s="204" t="str">
        <f t="shared" ref="Z32" si="60">IF(Y32="",Y32,IF(Y31="",Y31,IF(Y31&gt;Y32,Y31,Y32)))</f>
        <v>Gallium</v>
      </c>
      <c r="AA32" s="205"/>
      <c r="AB32" s="3"/>
      <c r="AC32" s="3"/>
      <c r="AD32" s="3"/>
      <c r="AE32" s="3"/>
      <c r="AF32" s="3"/>
      <c r="AG32" s="3"/>
      <c r="AH32" s="3"/>
      <c r="AI32" s="3"/>
      <c r="AJ32" s="3"/>
      <c r="AK32" s="3"/>
      <c r="AL32" s="3"/>
      <c r="AM32" s="3"/>
      <c r="AN32" s="3"/>
      <c r="AO32" s="3"/>
      <c r="AP32" s="3"/>
    </row>
    <row r="33" spans="1:42" ht="22.5">
      <c r="A33" s="34"/>
      <c r="B33" s="124" t="str">
        <f t="shared" si="32"/>
        <v>Iron(*)</v>
      </c>
      <c r="C33" s="47"/>
      <c r="D33" s="266" t="s">
        <v>6</v>
      </c>
      <c r="E33" s="267"/>
      <c r="F33" s="45"/>
      <c r="G33" s="254"/>
      <c r="H33" s="255"/>
      <c r="I33" s="255"/>
      <c r="J33" s="256"/>
      <c r="K33" s="7"/>
      <c r="L33" s="46"/>
      <c r="P33" s="194" t="str">
        <f t="shared" si="33"/>
        <v>Germanium</v>
      </c>
      <c r="Q33" s="204" t="str">
        <f t="shared" ref="Q33" si="61">IF(P33="",P33,IF(P32="",P32,IF(P32&gt;P33,P32,P33)))</f>
        <v>Germanium</v>
      </c>
      <c r="R33" s="204" t="str">
        <f t="shared" ref="R33" si="62">IF(Q34="",Q33,IF(Q33="",Q34,IF(Q33&gt;Q34,Q34,Q33)))</f>
        <v>Germanium</v>
      </c>
      <c r="S33" s="204" t="str">
        <f t="shared" ref="S33" si="63">IF(R33="",R33,IF(R32="",R32,IF(R32&gt;R33,R32,R33)))</f>
        <v>Germanium</v>
      </c>
      <c r="T33" s="204" t="str">
        <f t="shared" ref="T33" si="64">IF(S34="",S33,IF(S33="",S34,IF(S33&gt;S34,S34,S33)))</f>
        <v>Germanium</v>
      </c>
      <c r="U33" s="204" t="str">
        <f t="shared" ref="U33" si="65">IF(T33="",T33,IF(T32="",T32,IF(T32&gt;T33,T32,T33)))</f>
        <v>Germanium</v>
      </c>
      <c r="V33" s="204" t="str">
        <f t="shared" ref="V33" si="66">IF(U34="",U33,IF(U33="",U34,IF(U33&gt;U34,U34,U33)))</f>
        <v>Germanium</v>
      </c>
      <c r="W33" s="204" t="str">
        <f t="shared" ref="W33" si="67">IF(V33="",V33,IF(V32="",V32,IF(V32&gt;V33,V32,V33)))</f>
        <v>Germanium</v>
      </c>
      <c r="X33" s="204" t="str">
        <f t="shared" ref="X33" si="68">IF(W34="",W33,IF(W33="",W34,IF(W33&gt;W34,W34,W33)))</f>
        <v>Germanium</v>
      </c>
      <c r="Y33" s="204" t="str">
        <f t="shared" ref="Y33" si="69">IF(X33="",X33,IF(X32="",X32,IF(X32&gt;X33,X32,X33)))</f>
        <v>Germanium</v>
      </c>
      <c r="Z33" s="204" t="str">
        <f t="shared" ref="Z33" si="70">IF(Y34="",Y33,IF(Y33="",Y34,IF(Y33&gt;Y34,Y34,Y33)))</f>
        <v>Germanium</v>
      </c>
      <c r="AA33" s="205"/>
      <c r="AB33" s="3"/>
      <c r="AC33" s="3"/>
      <c r="AD33" s="3"/>
      <c r="AE33" s="3"/>
      <c r="AF33" s="3"/>
      <c r="AG33" s="3"/>
      <c r="AH33" s="3"/>
      <c r="AI33" s="3"/>
      <c r="AJ33" s="3"/>
      <c r="AK33" s="3"/>
      <c r="AL33" s="3"/>
      <c r="AM33" s="3"/>
      <c r="AN33" s="3"/>
      <c r="AO33" s="3"/>
      <c r="AP33" s="3"/>
    </row>
    <row r="34" spans="1:42" ht="22.5">
      <c r="A34" s="34"/>
      <c r="B34" s="124" t="str">
        <f t="shared" si="32"/>
        <v>Magnesium(*)</v>
      </c>
      <c r="C34" s="47"/>
      <c r="D34" s="266" t="s">
        <v>6</v>
      </c>
      <c r="E34" s="267"/>
      <c r="F34" s="45"/>
      <c r="G34" s="254"/>
      <c r="H34" s="255"/>
      <c r="I34" s="255"/>
      <c r="J34" s="256"/>
      <c r="K34" s="7"/>
      <c r="L34" s="46"/>
      <c r="P34" s="194" t="str">
        <f t="shared" si="33"/>
        <v>Indium</v>
      </c>
      <c r="Q34" s="204" t="str">
        <f t="shared" ref="Q34" si="71">IF(P35="",P34,IF(P34="",P35,IF(P34&gt;P35,P35,P34)))</f>
        <v>Indium</v>
      </c>
      <c r="R34" s="204" t="str">
        <f t="shared" ref="R34" si="72">IF(Q34="",Q34,IF(Q33="",Q33,IF(Q33&gt;Q34,Q33,Q34)))</f>
        <v>Indium</v>
      </c>
      <c r="S34" s="204" t="str">
        <f t="shared" ref="S34" si="73">IF(R35="",R34,IF(R34="",R35,IF(R34&gt;R35,R35,R34)))</f>
        <v>Indium</v>
      </c>
      <c r="T34" s="204" t="str">
        <f t="shared" ref="T34" si="74">IF(S34="",S34,IF(S33="",S33,IF(S33&gt;S34,S33,S34)))</f>
        <v>Indium</v>
      </c>
      <c r="U34" s="204" t="str">
        <f t="shared" ref="U34" si="75">IF(T35="",T34,IF(T34="",T35,IF(T34&gt;T35,T35,T34)))</f>
        <v>Indium</v>
      </c>
      <c r="V34" s="204" t="str">
        <f t="shared" ref="V34" si="76">IF(U34="",U34,IF(U33="",U33,IF(U33&gt;U34,U33,U34)))</f>
        <v>Indium</v>
      </c>
      <c r="W34" s="204" t="str">
        <f t="shared" ref="W34" si="77">IF(V35="",V34,IF(V34="",V35,IF(V34&gt;V35,V35,V34)))</f>
        <v>Indium</v>
      </c>
      <c r="X34" s="204" t="str">
        <f t="shared" ref="X34" si="78">IF(W34="",W34,IF(W33="",W33,IF(W33&gt;W34,W33,W34)))</f>
        <v>Indium</v>
      </c>
      <c r="Y34" s="204" t="str">
        <f t="shared" ref="Y34" si="79">IF(X35="",X34,IF(X34="",X35,IF(X34&gt;X35,X35,X34)))</f>
        <v>Indium</v>
      </c>
      <c r="Z34" s="204" t="str">
        <f t="shared" ref="Z34" si="80">IF(Y34="",Y34,IF(Y33="",Y33,IF(Y33&gt;Y34,Y33,Y34)))</f>
        <v>Indium</v>
      </c>
      <c r="AA34" s="205"/>
      <c r="AB34" s="3"/>
      <c r="AC34" s="3"/>
      <c r="AD34" s="3"/>
      <c r="AE34" s="3"/>
      <c r="AF34" s="3"/>
      <c r="AG34" s="3"/>
      <c r="AH34" s="3"/>
      <c r="AI34" s="3"/>
      <c r="AJ34" s="3"/>
      <c r="AK34" s="3"/>
      <c r="AL34" s="3"/>
      <c r="AM34" s="3"/>
      <c r="AN34" s="3"/>
      <c r="AO34" s="3"/>
      <c r="AP34" s="3"/>
    </row>
    <row r="35" spans="1:42" ht="22.5">
      <c r="A35" s="34"/>
      <c r="B35" s="124" t="str">
        <f t="shared" si="32"/>
        <v>Silicon(*)</v>
      </c>
      <c r="C35" s="47"/>
      <c r="D35" s="266" t="s">
        <v>6</v>
      </c>
      <c r="E35" s="267"/>
      <c r="F35" s="45"/>
      <c r="G35" s="254"/>
      <c r="H35" s="255"/>
      <c r="I35" s="255"/>
      <c r="J35" s="256"/>
      <c r="K35" s="7"/>
      <c r="L35" s="46"/>
      <c r="P35" s="194" t="str">
        <f t="shared" si="33"/>
        <v>Iron</v>
      </c>
      <c r="Q35" s="204" t="str">
        <f t="shared" ref="Q35" si="81">IF(P35="",P35,IF(P34="",P34,IF(P34&gt;P35,P34,P35)))</f>
        <v>Iron</v>
      </c>
      <c r="R35" s="204" t="str">
        <f t="shared" ref="R35" si="82">IF(Q36="",Q35,IF(Q35="",Q36,IF(Q35&gt;Q36,Q36,Q35)))</f>
        <v>Iron</v>
      </c>
      <c r="S35" s="204" t="str">
        <f t="shared" ref="S35" si="83">IF(R35="",R35,IF(R34="",R34,IF(R34&gt;R35,R34,R35)))</f>
        <v>Iron</v>
      </c>
      <c r="T35" s="204" t="str">
        <f t="shared" ref="T35" si="84">IF(S36="",S35,IF(S35="",S36,IF(S35&gt;S36,S36,S35)))</f>
        <v>Iron</v>
      </c>
      <c r="U35" s="204" t="str">
        <f t="shared" ref="U35" si="85">IF(T35="",T35,IF(T34="",T34,IF(T34&gt;T35,T34,T35)))</f>
        <v>Iron</v>
      </c>
      <c r="V35" s="204" t="str">
        <f t="shared" ref="V35" si="86">IF(U36="",U35,IF(U35="",U36,IF(U35&gt;U36,U36,U35)))</f>
        <v>Iron</v>
      </c>
      <c r="W35" s="204" t="str">
        <f t="shared" ref="W35" si="87">IF(V35="",V35,IF(V34="",V34,IF(V34&gt;V35,V34,V35)))</f>
        <v>Iron</v>
      </c>
      <c r="X35" s="204" t="str">
        <f t="shared" ref="X35" si="88">IF(W36="",W35,IF(W35="",W36,IF(W35&gt;W36,W36,W35)))</f>
        <v>Iron</v>
      </c>
      <c r="Y35" s="204" t="str">
        <f t="shared" ref="Y35" si="89">IF(X35="",X35,IF(X34="",X34,IF(X34&gt;X35,X34,X35)))</f>
        <v>Iron</v>
      </c>
      <c r="Z35" s="204" t="str">
        <f t="shared" ref="Z35" si="90">IF(Y36="",Y35,IF(Y35="",Y36,IF(Y35&gt;Y36,Y36,Y35)))</f>
        <v>Iron</v>
      </c>
      <c r="AA35" s="205"/>
      <c r="AB35" s="3"/>
      <c r="AC35" s="3"/>
      <c r="AD35" s="3"/>
      <c r="AE35" s="3"/>
      <c r="AF35" s="3"/>
      <c r="AG35" s="3"/>
      <c r="AH35" s="3"/>
      <c r="AI35" s="3"/>
      <c r="AJ35" s="3"/>
      <c r="AK35" s="3"/>
      <c r="AL35" s="3"/>
      <c r="AM35" s="3"/>
      <c r="AN35" s="3"/>
      <c r="AO35" s="3"/>
      <c r="AP35" s="3"/>
    </row>
    <row r="36" spans="1:42" ht="22.5">
      <c r="A36" s="34"/>
      <c r="B36" s="124" t="str">
        <f t="shared" si="32"/>
        <v>Steel(*)</v>
      </c>
      <c r="C36" s="47"/>
      <c r="D36" s="266" t="s">
        <v>6</v>
      </c>
      <c r="E36" s="267"/>
      <c r="F36" s="45"/>
      <c r="G36" s="254"/>
      <c r="H36" s="255"/>
      <c r="I36" s="255"/>
      <c r="J36" s="256"/>
      <c r="K36" s="7"/>
      <c r="L36" s="46"/>
      <c r="P36" s="194" t="str">
        <f t="shared" si="33"/>
        <v>Magnesium</v>
      </c>
      <c r="Q36" s="204" t="str">
        <f t="shared" ref="Q36" si="91">IF(P37="",P36,IF(P36="",P37,IF(P36&gt;P37,P37,P36)))</f>
        <v>Magnesium</v>
      </c>
      <c r="R36" s="204" t="str">
        <f t="shared" ref="R36" si="92">IF(Q36="",Q36,IF(Q35="",Q35,IF(Q35&gt;Q36,Q35,Q36)))</f>
        <v>Magnesium</v>
      </c>
      <c r="S36" s="204" t="str">
        <f t="shared" ref="S36" si="93">IF(R37="",R36,IF(R36="",R37,IF(R36&gt;R37,R37,R36)))</f>
        <v>Magnesium</v>
      </c>
      <c r="T36" s="204" t="str">
        <f t="shared" ref="T36" si="94">IF(S36="",S36,IF(S35="",S35,IF(S35&gt;S36,S35,S36)))</f>
        <v>Magnesium</v>
      </c>
      <c r="U36" s="204" t="str">
        <f t="shared" ref="U36" si="95">IF(T37="",T36,IF(T36="",T37,IF(T36&gt;T37,T37,T36)))</f>
        <v>Magnesium</v>
      </c>
      <c r="V36" s="204" t="str">
        <f t="shared" ref="V36" si="96">IF(U36="",U36,IF(U35="",U35,IF(U35&gt;U36,U35,U36)))</f>
        <v>Magnesium</v>
      </c>
      <c r="W36" s="204" t="str">
        <f t="shared" ref="W36" si="97">IF(V37="",V36,IF(V36="",V37,IF(V36&gt;V37,V37,V36)))</f>
        <v>Magnesium</v>
      </c>
      <c r="X36" s="204" t="str">
        <f t="shared" ref="X36" si="98">IF(W36="",W36,IF(W35="",W35,IF(W35&gt;W36,W35,W36)))</f>
        <v>Magnesium</v>
      </c>
      <c r="Y36" s="204" t="str">
        <f t="shared" ref="Y36" si="99">IF(X37="",X36,IF(X36="",X37,IF(X36&gt;X37,X37,X36)))</f>
        <v>Magnesium</v>
      </c>
      <c r="Z36" s="204" t="str">
        <f t="shared" ref="Z36" si="100">IF(Y36="",Y36,IF(Y35="",Y35,IF(Y35&gt;Y36,Y35,Y36)))</f>
        <v>Magnesium</v>
      </c>
      <c r="AA36" s="205"/>
      <c r="AB36" s="3"/>
      <c r="AC36" s="3"/>
      <c r="AD36" s="3"/>
      <c r="AE36" s="3"/>
      <c r="AF36" s="3"/>
      <c r="AG36" s="3"/>
      <c r="AH36" s="3"/>
      <c r="AI36" s="3"/>
      <c r="AJ36" s="3"/>
      <c r="AK36" s="3"/>
      <c r="AL36" s="3"/>
      <c r="AM36" s="3"/>
      <c r="AN36" s="3"/>
      <c r="AO36" s="3"/>
      <c r="AP36" s="3"/>
    </row>
    <row r="37" spans="1:42" ht="22.5">
      <c r="A37" s="34"/>
      <c r="B37" s="190" t="str">
        <f t="shared" si="32"/>
        <v>Zinc(*)</v>
      </c>
      <c r="C37" s="47"/>
      <c r="D37" s="266" t="s">
        <v>6</v>
      </c>
      <c r="E37" s="267"/>
      <c r="F37" s="45"/>
      <c r="G37" s="254"/>
      <c r="H37" s="255"/>
      <c r="I37" s="255"/>
      <c r="J37" s="256"/>
      <c r="K37" s="7"/>
      <c r="L37" s="46"/>
      <c r="P37" s="194" t="str">
        <f t="shared" si="33"/>
        <v>Silicon</v>
      </c>
      <c r="Q37" s="204" t="str">
        <f t="shared" ref="Q37" si="101">IF(P37="",P37,IF(P36="",P36,IF(P36&gt;P37,P36,P37)))</f>
        <v>Silicon</v>
      </c>
      <c r="R37" s="204" t="str">
        <f t="shared" ref="R37" si="102">IF(Q38="",Q37,IF(Q37="",Q38,IF(Q37&gt;Q38,Q38,Q37)))</f>
        <v>Silicon</v>
      </c>
      <c r="S37" s="204" t="str">
        <f t="shared" ref="S37" si="103">IF(R37="",R37,IF(R36="",R36,IF(R36&gt;R37,R36,R37)))</f>
        <v>Silicon</v>
      </c>
      <c r="T37" s="204" t="str">
        <f t="shared" ref="T37" si="104">IF(S38="",S37,IF(S37="",S38,IF(S37&gt;S38,S38,S37)))</f>
        <v>Silicon</v>
      </c>
      <c r="U37" s="204" t="str">
        <f t="shared" ref="U37" si="105">IF(T37="",T37,IF(T36="",T36,IF(T36&gt;T37,T36,T37)))</f>
        <v>Silicon</v>
      </c>
      <c r="V37" s="204" t="str">
        <f t="shared" ref="V37" si="106">IF(U38="",U37,IF(U37="",U38,IF(U37&gt;U38,U38,U37)))</f>
        <v>Silicon</v>
      </c>
      <c r="W37" s="204" t="str">
        <f t="shared" ref="W37" si="107">IF(V37="",V37,IF(V36="",V36,IF(V36&gt;V37,V36,V37)))</f>
        <v>Silicon</v>
      </c>
      <c r="X37" s="204" t="str">
        <f t="shared" ref="X37" si="108">IF(W38="",W37,IF(W37="",W38,IF(W37&gt;W38,W38,W37)))</f>
        <v>Silicon</v>
      </c>
      <c r="Y37" s="204" t="str">
        <f t="shared" ref="Y37" si="109">IF(X37="",X37,IF(X36="",X36,IF(X36&gt;X37,X36,X37)))</f>
        <v>Silicon</v>
      </c>
      <c r="Z37" s="204" t="str">
        <f t="shared" ref="Z37" si="110">IF(Y38="",Y37,IF(Y37="",Y38,IF(Y37&gt;Y38,Y38,Y37)))</f>
        <v>Silicon</v>
      </c>
      <c r="AA37" s="205"/>
      <c r="AB37" s="3"/>
      <c r="AC37" s="3"/>
      <c r="AD37" s="3"/>
      <c r="AE37" s="3"/>
      <c r="AF37" s="3"/>
      <c r="AG37" s="3"/>
      <c r="AH37" s="3"/>
      <c r="AI37" s="3"/>
      <c r="AJ37" s="3"/>
      <c r="AK37" s="3"/>
      <c r="AL37" s="3"/>
      <c r="AM37" s="3"/>
      <c r="AN37" s="3"/>
      <c r="AO37" s="3"/>
      <c r="AP37" s="3"/>
    </row>
    <row r="38" spans="1:42" ht="22.5">
      <c r="A38" s="34"/>
      <c r="B38" s="48"/>
      <c r="C38" s="47"/>
      <c r="D38" s="48"/>
      <c r="E38" s="48"/>
      <c r="F38" s="51"/>
      <c r="G38" s="48"/>
      <c r="H38" s="49"/>
      <c r="I38" s="49"/>
      <c r="J38" s="49"/>
      <c r="K38" s="7"/>
      <c r="L38" s="46"/>
      <c r="P38" s="194" t="str">
        <f t="shared" si="33"/>
        <v>Steel</v>
      </c>
      <c r="Q38" s="204" t="str">
        <f t="shared" ref="Q38" si="111">IF(P39="",P38,IF(P38="",P39,IF(P38&gt;P39,P39,P38)))</f>
        <v>Steel</v>
      </c>
      <c r="R38" s="204" t="str">
        <f t="shared" ref="R38" si="112">IF(Q38="",Q38,IF(Q37="",Q37,IF(Q37&gt;Q38,Q37,Q38)))</f>
        <v>Steel</v>
      </c>
      <c r="S38" s="204" t="str">
        <f t="shared" ref="S38" si="113">IF(R39="",R38,IF(R38="",R39,IF(R38&gt;R39,R39,R38)))</f>
        <v>Steel</v>
      </c>
      <c r="T38" s="204" t="str">
        <f t="shared" ref="T38" si="114">IF(S38="",S38,IF(S37="",S37,IF(S37&gt;S38,S37,S38)))</f>
        <v>Steel</v>
      </c>
      <c r="U38" s="204" t="str">
        <f t="shared" ref="U38" si="115">IF(T39="",T38,IF(T38="",T39,IF(T38&gt;T39,T39,T38)))</f>
        <v>Steel</v>
      </c>
      <c r="V38" s="204" t="str">
        <f t="shared" ref="V38" si="116">IF(U38="",U38,IF(U37="",U37,IF(U37&gt;U38,U37,U38)))</f>
        <v>Steel</v>
      </c>
      <c r="W38" s="204" t="str">
        <f t="shared" ref="W38" si="117">IF(V39="",V38,IF(V38="",V39,IF(V38&gt;V39,V39,V38)))</f>
        <v>Steel</v>
      </c>
      <c r="X38" s="204" t="str">
        <f t="shared" ref="X38" si="118">IF(W38="",W38,IF(W37="",W37,IF(W37&gt;W38,W37,W38)))</f>
        <v>Steel</v>
      </c>
      <c r="Y38" s="204" t="str">
        <f t="shared" ref="Y38" si="119">IF(X39="",X38,IF(X38="",X39,IF(X38&gt;X39,X39,X38)))</f>
        <v>Steel</v>
      </c>
      <c r="Z38" s="204" t="str">
        <f t="shared" ref="Z38" si="120">IF(Y38="",Y38,IF(Y37="",Y37,IF(Y37&gt;Y38,Y37,Y38)))</f>
        <v>Steel</v>
      </c>
      <c r="AA38" s="205"/>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 xml:space="preserve">2) What percentage of relevant suppliers have provided a response to your supply chain survey? </v>
      </c>
      <c r="C39" s="47"/>
      <c r="D39" s="305" t="str">
        <f ca="1">D27</f>
        <v>Answer</v>
      </c>
      <c r="E39" s="305"/>
      <c r="F39" s="43"/>
      <c r="G39" s="42" t="str">
        <f ca="1">G27</f>
        <v>Comments</v>
      </c>
      <c r="H39" s="53"/>
      <c r="I39" s="53"/>
      <c r="J39" s="53"/>
      <c r="K39" s="7"/>
      <c r="L39" s="46"/>
      <c r="P39" s="194" t="str">
        <f t="shared" si="33"/>
        <v>Zinc</v>
      </c>
      <c r="Q39" s="204" t="str">
        <f t="shared" ref="Q39" si="121">IF(P39="",P39,IF(P38="",P38,IF(P38&gt;P39,P38,P39)))</f>
        <v>Zinc</v>
      </c>
      <c r="R39" s="204" t="str">
        <f>Q39</f>
        <v>Zinc</v>
      </c>
      <c r="S39" s="204" t="str">
        <f t="shared" ref="S39" si="122">IF(R39="",R39,IF(R38="",R38,IF(R38&gt;R39,R38,R39)))</f>
        <v>Zinc</v>
      </c>
      <c r="T39" s="204" t="str">
        <f t="shared" ref="T39" si="123">S39</f>
        <v>Zinc</v>
      </c>
      <c r="U39" s="204" t="str">
        <f t="shared" ref="U39" si="124">IF(T39="",T39,IF(T38="",T38,IF(T38&gt;T39,T38,T39)))</f>
        <v>Zinc</v>
      </c>
      <c r="V39" s="204" t="str">
        <f t="shared" ref="V39" si="125">U39</f>
        <v>Zinc</v>
      </c>
      <c r="W39" s="204" t="str">
        <f t="shared" ref="W39" si="126">IF(V39="",V39,IF(V38="",V38,IF(V38&gt;V39,V38,V39)))</f>
        <v>Zinc</v>
      </c>
      <c r="X39" s="204" t="str">
        <f t="shared" ref="X39" si="127">W39</f>
        <v>Zinc</v>
      </c>
      <c r="Y39" s="204" t="str">
        <f t="shared" ref="Y39" si="128">IF(X39="",X39,IF(X38="",X38,IF(X38&gt;X39,X38,X39)))</f>
        <v>Zinc</v>
      </c>
      <c r="Z39" s="204" t="str">
        <f t="shared" ref="Z39" si="129">Y39</f>
        <v>Zinc</v>
      </c>
      <c r="AA39" s="205"/>
      <c r="AB39" s="3"/>
      <c r="AC39" s="3"/>
      <c r="AD39" s="3"/>
      <c r="AE39" s="3"/>
      <c r="AF39" s="3"/>
      <c r="AG39" s="3"/>
      <c r="AH39" s="3"/>
      <c r="AI39" s="3"/>
      <c r="AJ39" s="3"/>
      <c r="AK39" s="3"/>
      <c r="AL39" s="3"/>
      <c r="AM39" s="3"/>
      <c r="AN39" s="3"/>
      <c r="AO39" s="3"/>
      <c r="AP39" s="3"/>
    </row>
    <row r="40" spans="1:42" ht="22.9" customHeight="1">
      <c r="A40" s="34"/>
      <c r="B40" s="28" t="str">
        <f>IF(ISERROR(AA12),"",AA12&amp;"")</f>
        <v>Aluminum</v>
      </c>
      <c r="C40" s="6"/>
      <c r="D40" s="303" t="s">
        <v>12</v>
      </c>
      <c r="E40" s="304"/>
      <c r="F40" s="50"/>
      <c r="G40" s="257"/>
      <c r="H40" s="258"/>
      <c r="I40" s="258"/>
      <c r="J40" s="259"/>
      <c r="K40" s="7"/>
      <c r="L40" s="39"/>
      <c r="P40" s="3"/>
      <c r="Q40" s="3"/>
      <c r="R40" s="3"/>
      <c r="S40" s="3"/>
      <c r="T40" s="3"/>
      <c r="U40" s="3"/>
      <c r="V40" s="3"/>
      <c r="W40" s="3"/>
      <c r="X40" s="3"/>
      <c r="Y40" s="3"/>
      <c r="Z40" s="3"/>
      <c r="AA40" s="3"/>
      <c r="AB40" s="3"/>
      <c r="AC40" s="3"/>
      <c r="AD40" s="3"/>
      <c r="AE40" s="3"/>
      <c r="AF40" s="3"/>
      <c r="AG40" s="3"/>
      <c r="AH40" s="3"/>
      <c r="AI40" s="3"/>
    </row>
    <row r="41" spans="1:42" ht="22.9" customHeight="1">
      <c r="A41" s="34"/>
      <c r="B41" s="28" t="str">
        <f t="shared" ref="B41:B49" si="130">IF(ISERROR(AA13),"",AA13&amp;"")</f>
        <v>Bismuth</v>
      </c>
      <c r="C41" s="6"/>
      <c r="D41" s="303" t="s">
        <v>12</v>
      </c>
      <c r="E41" s="304"/>
      <c r="F41" s="50"/>
      <c r="G41" s="257"/>
      <c r="H41" s="258"/>
      <c r="I41" s="258"/>
      <c r="J41" s="259"/>
      <c r="K41" s="7"/>
      <c r="L41" s="39" t="s">
        <v>1</v>
      </c>
      <c r="Q41" s="3"/>
      <c r="R41" s="3"/>
      <c r="S41" s="3"/>
      <c r="T41" s="3"/>
      <c r="U41" s="3"/>
      <c r="V41" s="3"/>
      <c r="W41" s="3"/>
      <c r="X41" s="3"/>
      <c r="Y41" s="3"/>
      <c r="Z41" s="3"/>
      <c r="AA41" s="3"/>
      <c r="AB41" s="3"/>
      <c r="AC41" s="3"/>
      <c r="AD41" s="3"/>
      <c r="AE41" s="3"/>
      <c r="AF41" s="3"/>
      <c r="AG41" s="3"/>
      <c r="AH41" s="3"/>
      <c r="AI41" s="3"/>
    </row>
    <row r="42" spans="1:42" ht="22.5">
      <c r="A42" s="34"/>
      <c r="B42" s="28" t="str">
        <f t="shared" si="130"/>
        <v>Gallium</v>
      </c>
      <c r="C42" s="6"/>
      <c r="D42" s="303" t="s">
        <v>12</v>
      </c>
      <c r="E42" s="304"/>
      <c r="F42" s="50"/>
      <c r="G42" s="257"/>
      <c r="H42" s="258"/>
      <c r="I42" s="258"/>
      <c r="J42" s="259"/>
      <c r="K42" s="7"/>
      <c r="L42" s="46"/>
      <c r="P42" s="3"/>
      <c r="Q42" s="3"/>
      <c r="R42" s="3"/>
      <c r="S42" s="3"/>
      <c r="T42" s="3"/>
      <c r="U42" s="3"/>
      <c r="V42" s="3"/>
      <c r="W42" s="3"/>
      <c r="X42" s="3"/>
      <c r="Y42" s="3"/>
      <c r="Z42" s="3"/>
      <c r="AA42" s="3"/>
      <c r="AB42" s="3"/>
      <c r="AC42" s="3"/>
      <c r="AD42" s="3"/>
      <c r="AE42" s="3"/>
      <c r="AF42" s="3"/>
      <c r="AG42" s="3"/>
      <c r="AH42" s="3"/>
      <c r="AI42" s="3"/>
    </row>
    <row r="43" spans="1:42" ht="22.5">
      <c r="A43" s="34"/>
      <c r="B43" s="28" t="str">
        <f t="shared" si="130"/>
        <v>Germanium</v>
      </c>
      <c r="C43" s="6"/>
      <c r="D43" s="303" t="s">
        <v>12</v>
      </c>
      <c r="E43" s="304"/>
      <c r="F43" s="50"/>
      <c r="G43" s="257"/>
      <c r="H43" s="258"/>
      <c r="I43" s="258"/>
      <c r="J43" s="259"/>
      <c r="K43" s="7"/>
      <c r="L43" s="46"/>
      <c r="P43" s="3"/>
      <c r="Q43" s="3"/>
      <c r="R43" s="3"/>
      <c r="S43" s="3"/>
      <c r="T43" s="3"/>
      <c r="U43" s="3"/>
      <c r="V43" s="3"/>
      <c r="W43" s="3"/>
      <c r="X43" s="3"/>
      <c r="Y43" s="3"/>
      <c r="Z43" s="3"/>
      <c r="AA43" s="3"/>
      <c r="AB43" s="3"/>
      <c r="AC43" s="3"/>
      <c r="AD43" s="3"/>
      <c r="AE43" s="3"/>
      <c r="AF43" s="3"/>
      <c r="AG43" s="3"/>
      <c r="AH43" s="3"/>
      <c r="AI43" s="3"/>
    </row>
    <row r="44" spans="1:42" ht="22.5">
      <c r="A44" s="34"/>
      <c r="B44" s="28" t="str">
        <f t="shared" si="130"/>
        <v>Indium</v>
      </c>
      <c r="C44" s="47"/>
      <c r="D44" s="303" t="s">
        <v>12</v>
      </c>
      <c r="E44" s="304"/>
      <c r="F44" s="50"/>
      <c r="G44" s="257"/>
      <c r="H44" s="258"/>
      <c r="I44" s="258"/>
      <c r="J44" s="259"/>
      <c r="K44" s="7"/>
      <c r="L44" s="46"/>
      <c r="P44" s="3"/>
      <c r="Q44" s="3"/>
      <c r="R44" s="3"/>
      <c r="S44" s="3"/>
      <c r="T44" s="3"/>
      <c r="U44" s="3"/>
      <c r="V44" s="3"/>
      <c r="W44" s="3"/>
      <c r="X44" s="3"/>
      <c r="Y44" s="3"/>
      <c r="Z44" s="3"/>
      <c r="AA44" s="3"/>
      <c r="AB44" s="3"/>
      <c r="AC44" s="3"/>
      <c r="AD44" s="3"/>
      <c r="AE44" s="3"/>
      <c r="AF44" s="3"/>
      <c r="AG44" s="3"/>
      <c r="AH44" s="3"/>
      <c r="AI44" s="3"/>
    </row>
    <row r="45" spans="1:42" ht="22.5">
      <c r="A45" s="34"/>
      <c r="B45" s="28" t="str">
        <f t="shared" si="130"/>
        <v>Iron</v>
      </c>
      <c r="C45" s="47"/>
      <c r="D45" s="303" t="s">
        <v>12</v>
      </c>
      <c r="E45" s="304"/>
      <c r="F45" s="50"/>
      <c r="G45" s="257"/>
      <c r="H45" s="258"/>
      <c r="I45" s="258"/>
      <c r="J45" s="259"/>
      <c r="K45" s="7"/>
      <c r="L45" s="46"/>
      <c r="P45" s="3"/>
      <c r="Q45" s="3"/>
      <c r="R45" s="3"/>
      <c r="S45" s="3"/>
      <c r="T45" s="3"/>
      <c r="U45" s="3"/>
      <c r="V45" s="3"/>
      <c r="W45" s="3"/>
      <c r="X45" s="3"/>
      <c r="Y45" s="3"/>
      <c r="Z45" s="3"/>
      <c r="AA45" s="3"/>
      <c r="AB45" s="3"/>
      <c r="AC45" s="3"/>
      <c r="AD45" s="3"/>
      <c r="AE45" s="3"/>
      <c r="AF45" s="3"/>
      <c r="AG45" s="3"/>
      <c r="AH45" s="3"/>
      <c r="AI45" s="3"/>
    </row>
    <row r="46" spans="1:42" ht="22.5">
      <c r="A46" s="34"/>
      <c r="B46" s="28" t="str">
        <f t="shared" si="130"/>
        <v>Magnesium</v>
      </c>
      <c r="C46" s="47"/>
      <c r="D46" s="303" t="s">
        <v>11</v>
      </c>
      <c r="E46" s="304"/>
      <c r="F46" s="50"/>
      <c r="G46" s="257"/>
      <c r="H46" s="258"/>
      <c r="I46" s="258"/>
      <c r="J46" s="259"/>
      <c r="K46" s="7"/>
      <c r="L46" s="46"/>
      <c r="P46" s="3"/>
      <c r="Q46" s="3"/>
      <c r="R46" s="3"/>
      <c r="S46" s="3"/>
      <c r="T46" s="3"/>
      <c r="U46" s="3"/>
      <c r="V46" s="3"/>
      <c r="W46" s="3"/>
      <c r="X46" s="3"/>
      <c r="Y46" s="3"/>
      <c r="Z46" s="3"/>
      <c r="AA46" s="3"/>
      <c r="AB46" s="3"/>
      <c r="AC46" s="3"/>
      <c r="AD46" s="3"/>
      <c r="AE46" s="3"/>
      <c r="AF46" s="3"/>
      <c r="AG46" s="3"/>
      <c r="AH46" s="3"/>
      <c r="AI46" s="3"/>
    </row>
    <row r="47" spans="1:42" ht="22.5">
      <c r="A47" s="34"/>
      <c r="B47" s="28" t="str">
        <f t="shared" si="130"/>
        <v>Silicon</v>
      </c>
      <c r="C47" s="47"/>
      <c r="D47" s="303" t="s">
        <v>12</v>
      </c>
      <c r="E47" s="304"/>
      <c r="F47" s="50"/>
      <c r="G47" s="257"/>
      <c r="H47" s="258"/>
      <c r="I47" s="258"/>
      <c r="J47" s="259"/>
      <c r="K47" s="7"/>
      <c r="L47" s="46"/>
      <c r="P47" s="3"/>
      <c r="Q47" s="3"/>
      <c r="R47" s="3"/>
      <c r="S47" s="3"/>
      <c r="T47" s="3"/>
      <c r="U47" s="3"/>
      <c r="V47" s="3"/>
      <c r="W47" s="3"/>
      <c r="X47" s="3"/>
      <c r="Y47" s="3"/>
      <c r="Z47" s="3"/>
      <c r="AA47" s="3"/>
      <c r="AB47" s="3"/>
      <c r="AC47" s="3"/>
      <c r="AD47" s="3"/>
      <c r="AE47" s="3"/>
      <c r="AF47" s="3"/>
      <c r="AG47" s="3"/>
      <c r="AH47" s="3"/>
      <c r="AI47" s="3"/>
    </row>
    <row r="48" spans="1:42" ht="22.5">
      <c r="A48" s="34"/>
      <c r="B48" s="28" t="str">
        <f t="shared" si="130"/>
        <v>Steel</v>
      </c>
      <c r="C48" s="47"/>
      <c r="D48" s="303" t="s">
        <v>12</v>
      </c>
      <c r="E48" s="304"/>
      <c r="F48" s="50"/>
      <c r="G48" s="257"/>
      <c r="H48" s="258"/>
      <c r="I48" s="258"/>
      <c r="J48" s="259"/>
      <c r="K48" s="104"/>
      <c r="L48" s="46"/>
      <c r="P48" s="3"/>
      <c r="Q48" s="3"/>
      <c r="R48" s="3"/>
      <c r="S48" s="3"/>
      <c r="T48" s="3"/>
      <c r="U48" s="3"/>
      <c r="V48" s="3"/>
      <c r="W48" s="3"/>
      <c r="X48" s="3"/>
      <c r="Y48" s="3"/>
      <c r="Z48" s="3"/>
      <c r="AA48" s="3"/>
      <c r="AB48" s="3"/>
      <c r="AC48" s="3"/>
      <c r="AD48" s="3"/>
      <c r="AE48" s="3"/>
      <c r="AF48" s="3"/>
      <c r="AG48" s="3"/>
      <c r="AH48" s="3"/>
      <c r="AI48" s="3"/>
    </row>
    <row r="49" spans="1:35" ht="22.5">
      <c r="A49" s="34"/>
      <c r="B49" s="28" t="str">
        <f t="shared" si="130"/>
        <v>Zinc</v>
      </c>
      <c r="C49" s="47"/>
      <c r="D49" s="303" t="s">
        <v>11</v>
      </c>
      <c r="E49" s="304"/>
      <c r="F49" s="50"/>
      <c r="G49" s="257"/>
      <c r="H49" s="258"/>
      <c r="I49" s="258"/>
      <c r="J49" s="259"/>
      <c r="K49" s="7"/>
      <c r="L49" s="46"/>
      <c r="P49" s="3"/>
      <c r="Q49" s="3"/>
      <c r="R49" s="3"/>
      <c r="S49" s="3"/>
      <c r="T49" s="3"/>
      <c r="U49" s="3"/>
      <c r="V49" s="3"/>
      <c r="W49" s="3"/>
      <c r="X49" s="3"/>
      <c r="Y49" s="3"/>
      <c r="Z49" s="3"/>
      <c r="AA49" s="3"/>
      <c r="AB49" s="3"/>
      <c r="AC49" s="3"/>
      <c r="AD49" s="3"/>
      <c r="AE49" s="3"/>
      <c r="AF49" s="3"/>
      <c r="AG49" s="3"/>
      <c r="AH49" s="3"/>
      <c r="AI49" s="3"/>
    </row>
    <row r="50" spans="1:35" ht="22.5">
      <c r="A50" s="34"/>
      <c r="B50" s="306" t="str">
        <f>IF(OR($D$8="",$I$3=""),"","Click here to check required fields completion")</f>
        <v/>
      </c>
      <c r="C50" s="306"/>
      <c r="D50" s="306"/>
      <c r="E50" s="306"/>
      <c r="F50" s="306"/>
      <c r="G50" s="306"/>
      <c r="H50" s="306"/>
      <c r="I50" s="306"/>
      <c r="J50" s="306"/>
      <c r="K50" s="7"/>
      <c r="L50" s="46"/>
      <c r="P50" s="3"/>
      <c r="Q50" s="3"/>
      <c r="R50" s="3"/>
      <c r="S50" s="3"/>
      <c r="T50" s="3"/>
      <c r="U50" s="3"/>
      <c r="V50" s="3"/>
      <c r="W50" s="3"/>
      <c r="X50" s="3"/>
      <c r="Y50" s="3"/>
      <c r="Z50" s="3"/>
      <c r="AA50" s="3"/>
      <c r="AB50" s="3"/>
      <c r="AC50" s="3"/>
      <c r="AD50" s="3"/>
      <c r="AE50" s="3"/>
      <c r="AF50" s="3"/>
      <c r="AG50" s="3"/>
      <c r="AH50" s="3"/>
      <c r="AI50" s="3"/>
    </row>
    <row r="51" spans="1:35" ht="23.25" thickBot="1">
      <c r="A51" s="207"/>
      <c r="B51" s="250" t="str">
        <f ca="1">OFFSET(L!$C$1,MATCH("General"&amp;"Cpy",L!$A:$A,0)-1,SL,,)</f>
        <v>© 2025 Responsible Minerals Initiative. All rights reserved.</v>
      </c>
      <c r="C51" s="250"/>
      <c r="D51" s="250"/>
      <c r="E51" s="250"/>
      <c r="F51" s="250"/>
      <c r="G51" s="250"/>
      <c r="H51" s="250"/>
      <c r="I51" s="250"/>
      <c r="J51" s="250"/>
      <c r="K51" s="7"/>
      <c r="L51" s="46"/>
      <c r="P51" s="3"/>
      <c r="Q51" s="3"/>
      <c r="R51" s="3"/>
      <c r="S51" s="3"/>
      <c r="T51" s="3"/>
      <c r="U51" s="3"/>
      <c r="V51" s="3"/>
      <c r="W51" s="3"/>
      <c r="X51" s="3"/>
      <c r="Y51" s="3"/>
      <c r="Z51" s="3"/>
      <c r="AA51" s="3"/>
      <c r="AB51" s="3"/>
      <c r="AC51" s="3"/>
      <c r="AD51" s="3"/>
      <c r="AE51" s="3"/>
      <c r="AF51" s="3"/>
      <c r="AG51" s="3"/>
      <c r="AH51" s="3"/>
      <c r="AI51" s="3"/>
    </row>
    <row r="52" spans="1:35" ht="15.75" thickTop="1">
      <c r="L52" s="55"/>
      <c r="P52" s="3"/>
      <c r="Q52" s="3"/>
      <c r="R52" s="3"/>
      <c r="S52" s="3"/>
      <c r="T52" s="3"/>
      <c r="U52" s="3"/>
      <c r="V52" s="3"/>
      <c r="W52" s="3"/>
      <c r="X52" s="3"/>
      <c r="Y52" s="3"/>
      <c r="Z52" s="3"/>
      <c r="AA52" s="3"/>
      <c r="AB52" s="3"/>
      <c r="AC52" s="3"/>
      <c r="AD52" s="3"/>
      <c r="AE52" s="3"/>
      <c r="AF52" s="3"/>
      <c r="AG52" s="3"/>
      <c r="AH52" s="3"/>
      <c r="AI52" s="3"/>
    </row>
    <row r="53" spans="1:35" ht="15.75" hidden="1">
      <c r="B53" s="54" t="s">
        <v>6</v>
      </c>
    </row>
    <row r="54" spans="1:35" ht="15.75" hidden="1">
      <c r="B54" s="54" t="s">
        <v>7</v>
      </c>
    </row>
    <row r="55" spans="1:35" ht="15.75" hidden="1">
      <c r="B55" s="54" t="s">
        <v>8</v>
      </c>
    </row>
    <row r="56" spans="1:35" ht="13.5" hidden="1" customHeight="1">
      <c r="B56" s="54" t="s">
        <v>734</v>
      </c>
    </row>
    <row r="57" spans="1:35" ht="13.5" hidden="1" customHeight="1">
      <c r="B57" s="56">
        <v>1</v>
      </c>
    </row>
    <row r="58" spans="1:35" ht="15.75" hidden="1">
      <c r="B58" s="57" t="s">
        <v>9</v>
      </c>
    </row>
    <row r="59" spans="1:35" ht="15.75" hidden="1">
      <c r="B59" s="57" t="s">
        <v>10</v>
      </c>
    </row>
    <row r="60" spans="1:35" ht="15.75" hidden="1">
      <c r="B60" s="57" t="s">
        <v>11</v>
      </c>
    </row>
    <row r="61" spans="1:35" ht="15.75" hidden="1">
      <c r="B61" s="57" t="s">
        <v>12</v>
      </c>
    </row>
    <row r="62" spans="1:35" ht="15.75" hidden="1">
      <c r="B62" s="57" t="s">
        <v>13</v>
      </c>
    </row>
    <row r="63" spans="1:35" ht="15.75" hidden="1">
      <c r="B63" s="57" t="s">
        <v>8</v>
      </c>
    </row>
    <row r="64" spans="1:35" ht="15.75" hidden="1">
      <c r="B64" s="57" t="s">
        <v>1243</v>
      </c>
    </row>
    <row r="65" spans="2:2" ht="15.75" hidden="1">
      <c r="B65" s="57" t="s">
        <v>693</v>
      </c>
    </row>
    <row r="66" spans="2:2" ht="15.75" hidden="1">
      <c r="B66" s="57" t="s">
        <v>694</v>
      </c>
    </row>
    <row r="67" spans="2:2" ht="15.75" hidden="1">
      <c r="B67" s="57" t="s">
        <v>695</v>
      </c>
    </row>
    <row r="68" spans="2:2" ht="15.75" hidden="1">
      <c r="B68" s="57" t="s">
        <v>696</v>
      </c>
    </row>
    <row r="69" spans="2:2" ht="15.75" hidden="1">
      <c r="B69" s="180" t="s">
        <v>732</v>
      </c>
    </row>
  </sheetData>
  <sheetProtection algorithmName="SHA-512" hashValue="Hz5ZDEQ1ghWTbodfB/5Bjdyt8PW3FgUgjwXCkVpfJH29A4uqBiBeMJinimya30DrpT0v6fPutB3jiw4XMfj4TQ==" saltValue="kHUUVxejJKwCLfG69+0JpQ==" spinCount="100000" sheet="1" formatRows="0" insertHyperlinks="0"/>
  <mergeCells count="73">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 ref="D48:E48"/>
    <mergeCell ref="D39:E39"/>
    <mergeCell ref="D40:E40"/>
    <mergeCell ref="D43:E43"/>
    <mergeCell ref="G44:J44"/>
    <mergeCell ref="G45:J45"/>
    <mergeCell ref="G40:J40"/>
    <mergeCell ref="D41:E41"/>
    <mergeCell ref="G41:J41"/>
    <mergeCell ref="D42:E42"/>
    <mergeCell ref="G42:J42"/>
    <mergeCell ref="D29:E29"/>
    <mergeCell ref="D31:E31"/>
    <mergeCell ref="D37:E37"/>
    <mergeCell ref="D46:E46"/>
    <mergeCell ref="D47:E47"/>
    <mergeCell ref="D24:E24"/>
    <mergeCell ref="D25:E25"/>
    <mergeCell ref="B26:J26"/>
    <mergeCell ref="D27:E27"/>
    <mergeCell ref="D28:E28"/>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A1:K1"/>
    <mergeCell ref="D2:J2"/>
    <mergeCell ref="F3:H3"/>
    <mergeCell ref="B4:H4"/>
    <mergeCell ref="I4:J4"/>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s>
  <phoneticPr fontId="50"/>
  <conditionalFormatting sqref="B28">
    <cfRule type="expression" dxfId="69" priority="26" stopIfTrue="1">
      <formula>IF($B$28="",TRUE)</formula>
    </cfRule>
  </conditionalFormatting>
  <conditionalFormatting sqref="B29">
    <cfRule type="expression" dxfId="68" priority="27" stopIfTrue="1">
      <formula>IF($B$29="",TRUE)</formula>
    </cfRule>
  </conditionalFormatting>
  <conditionalFormatting sqref="B30">
    <cfRule type="expression" dxfId="67" priority="28" stopIfTrue="1">
      <formula>IF($B$30="",TRUE)</formula>
    </cfRule>
  </conditionalFormatting>
  <conditionalFormatting sqref="B31">
    <cfRule type="expression" dxfId="66" priority="29" stopIfTrue="1">
      <formula>IF($B$31="",TRUE)</formula>
    </cfRule>
  </conditionalFormatting>
  <conditionalFormatting sqref="B32">
    <cfRule type="expression" dxfId="65" priority="21" stopIfTrue="1">
      <formula>IF($B$32="",TRUE)</formula>
    </cfRule>
  </conditionalFormatting>
  <conditionalFormatting sqref="B33">
    <cfRule type="expression" dxfId="64" priority="22" stopIfTrue="1">
      <formula>IF($B$33="",TRUE)</formula>
    </cfRule>
  </conditionalFormatting>
  <conditionalFormatting sqref="B34">
    <cfRule type="expression" dxfId="63" priority="23" stopIfTrue="1">
      <formula>IF($B$34="",TRUE)</formula>
    </cfRule>
  </conditionalFormatting>
  <conditionalFormatting sqref="B35">
    <cfRule type="expression" dxfId="62" priority="24" stopIfTrue="1">
      <formula>IF($B$35="",TRUE)</formula>
    </cfRule>
  </conditionalFormatting>
  <conditionalFormatting sqref="B36">
    <cfRule type="expression" dxfId="61" priority="25" stopIfTrue="1">
      <formula>IF($B$36="",TRUE)</formula>
    </cfRule>
  </conditionalFormatting>
  <conditionalFormatting sqref="B37">
    <cfRule type="expression" dxfId="60" priority="73" stopIfTrue="1">
      <formula>IF($B$37="",TRUE)</formula>
    </cfRule>
  </conditionalFormatting>
  <conditionalFormatting sqref="B40">
    <cfRule type="expression" dxfId="59" priority="86" stopIfTrue="1">
      <formula>IF($B$40="",TRUE)</formula>
    </cfRule>
  </conditionalFormatting>
  <conditionalFormatting sqref="B41">
    <cfRule type="expression" dxfId="58" priority="87" stopIfTrue="1">
      <formula>IF($B$41="",TRUE)</formula>
    </cfRule>
  </conditionalFormatting>
  <conditionalFormatting sqref="B42">
    <cfRule type="expression" dxfId="57" priority="88" stopIfTrue="1">
      <formula>IF($B$42="",TRUE)</formula>
    </cfRule>
  </conditionalFormatting>
  <conditionalFormatting sqref="B43">
    <cfRule type="expression" dxfId="56" priority="89" stopIfTrue="1">
      <formula>IF($B$43="",TRUE)</formula>
    </cfRule>
  </conditionalFormatting>
  <conditionalFormatting sqref="B44">
    <cfRule type="expression" dxfId="55" priority="92" stopIfTrue="1">
      <formula>IF($B$44="",TRUE)</formula>
    </cfRule>
  </conditionalFormatting>
  <conditionalFormatting sqref="B45">
    <cfRule type="expression" dxfId="54" priority="93" stopIfTrue="1">
      <formula>IF($B$45="",TRUE)</formula>
    </cfRule>
  </conditionalFormatting>
  <conditionalFormatting sqref="B46">
    <cfRule type="expression" dxfId="53" priority="94" stopIfTrue="1">
      <formula>IF($B$46="",TRUE)</formula>
    </cfRule>
  </conditionalFormatting>
  <conditionalFormatting sqref="B47">
    <cfRule type="expression" dxfId="52" priority="95" stopIfTrue="1">
      <formula>IF($B$47="",TRUE)</formula>
    </cfRule>
  </conditionalFormatting>
  <conditionalFormatting sqref="B48">
    <cfRule type="expression" dxfId="51" priority="96" stopIfTrue="1">
      <formula>IF($B$48="",TRUE)</formula>
    </cfRule>
  </conditionalFormatting>
  <conditionalFormatting sqref="B49">
    <cfRule type="expression" dxfId="50" priority="170" stopIfTrue="1">
      <formula>IF($B$49="",TRUE)</formula>
    </cfRule>
  </conditionalFormatting>
  <conditionalFormatting sqref="D10">
    <cfRule type="expression" dxfId="49" priority="183" stopIfTrue="1">
      <formula>IF(AND($D$10="",$D$9=$R$9),TRUE)</formula>
    </cfRule>
    <cfRule type="expression" dxfId="48" priority="162" stopIfTrue="1">
      <formula>IF($D$9=$Q$9,TRUE)</formula>
    </cfRule>
  </conditionalFormatting>
  <conditionalFormatting sqref="D12">
    <cfRule type="expression" dxfId="47" priority="1">
      <formula>IF($D$12="",TRUE)</formula>
    </cfRule>
  </conditionalFormatting>
  <conditionalFormatting sqref="D24:E24">
    <cfRule type="expression" dxfId="46" priority="176" stopIfTrue="1">
      <formula>IF($D$24="",TRUE)</formula>
    </cfRule>
  </conditionalFormatting>
  <conditionalFormatting sqref="D28:E28">
    <cfRule type="expression" dxfId="45" priority="30" stopIfTrue="1">
      <formula>$B$28=""</formula>
    </cfRule>
    <cfRule type="expression" dxfId="44" priority="166" stopIfTrue="1">
      <formula>IF($D$28="",TRUE)</formula>
    </cfRule>
  </conditionalFormatting>
  <conditionalFormatting sqref="D29:E29">
    <cfRule type="expression" dxfId="43" priority="37" stopIfTrue="1">
      <formula>$B$29=""</formula>
    </cfRule>
    <cfRule type="expression" dxfId="42" priority="168" stopIfTrue="1">
      <formula>IF($D$29="",TRUE)</formula>
    </cfRule>
  </conditionalFormatting>
  <conditionalFormatting sqref="D30:E30">
    <cfRule type="expression" dxfId="41" priority="38" stopIfTrue="1">
      <formula>$B$30=""</formula>
    </cfRule>
    <cfRule type="expression" dxfId="40" priority="132" stopIfTrue="1">
      <formula>IF($D$30="",TRUE)</formula>
    </cfRule>
  </conditionalFormatting>
  <conditionalFormatting sqref="D31:E31">
    <cfRule type="expression" dxfId="39" priority="133" stopIfTrue="1">
      <formula>IF($D$31="",TRUE)</formula>
    </cfRule>
    <cfRule type="expression" dxfId="38" priority="39" stopIfTrue="1">
      <formula>$B$31=""</formula>
    </cfRule>
  </conditionalFormatting>
  <conditionalFormatting sqref="D32:E32">
    <cfRule type="expression" dxfId="37" priority="31" stopIfTrue="1">
      <formula>$B$32=""</formula>
    </cfRule>
    <cfRule type="expression" dxfId="36" priority="109" stopIfTrue="1">
      <formula>IF($D$32="",TRUE)</formula>
    </cfRule>
  </conditionalFormatting>
  <conditionalFormatting sqref="D33:E33">
    <cfRule type="expression" dxfId="35" priority="32" stopIfTrue="1">
      <formula>$B$33=""</formula>
    </cfRule>
    <cfRule type="expression" dxfId="34" priority="134" stopIfTrue="1">
      <formula>IF($D$33="",TRUE)</formula>
    </cfRule>
  </conditionalFormatting>
  <conditionalFormatting sqref="D34:E34">
    <cfRule type="expression" dxfId="33" priority="33" stopIfTrue="1">
      <formula>$B$34=""</formula>
    </cfRule>
    <cfRule type="expression" dxfId="32" priority="135" stopIfTrue="1">
      <formula>IF($D$34="",TRUE)</formula>
    </cfRule>
  </conditionalFormatting>
  <conditionalFormatting sqref="D35:E35">
    <cfRule type="expression" dxfId="31" priority="130" stopIfTrue="1">
      <formula>IF($D$35="",TRUE)</formula>
    </cfRule>
    <cfRule type="expression" dxfId="30" priority="34" stopIfTrue="1">
      <formula>$B$35=""</formula>
    </cfRule>
  </conditionalFormatting>
  <conditionalFormatting sqref="D36:E36">
    <cfRule type="expression" dxfId="29" priority="131" stopIfTrue="1">
      <formula>IF($D$36="",TRUE)</formula>
    </cfRule>
    <cfRule type="expression" dxfId="28" priority="35" stopIfTrue="1">
      <formula>$B$36=""</formula>
    </cfRule>
  </conditionalFormatting>
  <conditionalFormatting sqref="D37:E37">
    <cfRule type="expression" dxfId="27" priority="40" stopIfTrue="1">
      <formula>$B$37=""</formula>
    </cfRule>
    <cfRule type="expression" dxfId="26" priority="169" stopIfTrue="1">
      <formula>IF($D$37="",TRUE)</formula>
    </cfRule>
  </conditionalFormatting>
  <conditionalFormatting sqref="D40:E49">
    <cfRule type="expression" dxfId="25" priority="4" stopIfTrue="1">
      <formula>$D28="Unknown"</formula>
    </cfRule>
    <cfRule type="expression" dxfId="24" priority="5" stopIfTrue="1">
      <formula>$B40=""</formula>
    </cfRule>
    <cfRule type="expression" dxfId="23" priority="7" stopIfTrue="1">
      <formula>IF(D40="",1,0)</formula>
    </cfRule>
    <cfRule type="expression" dxfId="22" priority="6" stopIfTrue="1">
      <formula>$D28="No"</formula>
    </cfRule>
    <cfRule type="expression" dxfId="21" priority="3" stopIfTrue="1">
      <formula>$D28="Not declaring"</formula>
    </cfRule>
  </conditionalFormatting>
  <conditionalFormatting sqref="D9:G9">
    <cfRule type="expression" dxfId="20" priority="172" stopIfTrue="1">
      <formula>IF($D$9="",TRUE)</formula>
    </cfRule>
  </conditionalFormatting>
  <conditionalFormatting sqref="D8:J8">
    <cfRule type="expression" dxfId="19" priority="171" stopIfTrue="1">
      <formula>IF($D$8="",TRUE)</formula>
    </cfRule>
  </conditionalFormatting>
  <conditionalFormatting sqref="D17:J17">
    <cfRule type="expression" dxfId="18" priority="173" stopIfTrue="1">
      <formula>IF($D$17="",TRUE)</formula>
    </cfRule>
  </conditionalFormatting>
  <conditionalFormatting sqref="D18:J18">
    <cfRule type="expression" dxfId="17" priority="174" stopIfTrue="1">
      <formula>IF($D$18="",TRUE)</formula>
    </cfRule>
  </conditionalFormatting>
  <conditionalFormatting sqref="D19:J19">
    <cfRule type="expression" dxfId="16" priority="136" stopIfTrue="1">
      <formula>IF($D$19="",TRUE)</formula>
    </cfRule>
  </conditionalFormatting>
  <conditionalFormatting sqref="D20:J20">
    <cfRule type="expression" dxfId="15" priority="175" stopIfTrue="1">
      <formula>IF($D$20="",TRUE)</formula>
    </cfRule>
  </conditionalFormatting>
  <conditionalFormatting sqref="D22:J22">
    <cfRule type="expression" dxfId="14" priority="149"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63AB545F-90C0-4AD2-A618-38F3BD8EDC65}"/>
  </dataValidations>
  <hyperlinks>
    <hyperlink ref="B50:J50" location="Checker!A1" display="Checker!A1" xr:uid="{529DED2F-4556-46B7-A2A4-8CCAE2A33255}"/>
    <hyperlink ref="D11:J11" location="'Product List'!B6" display="'Product List'!B6" xr:uid="{A7C008AF-415D-444D-92D1-9DC3803F66E7}"/>
    <hyperlink ref="D18" r:id="rId1" xr:uid="{89F62FB3-1086-406A-AA23-B65EF08B4C75}"/>
    <hyperlink ref="D22" r:id="rId2" xr:uid="{F4DEE440-FEF0-4232-BC27-850F3E055064}"/>
  </hyperlinks>
  <pageMargins left="0.70866141732283505" right="0.70866141732283505" top="0.74803149606299202" bottom="0.74803149606299202" header="0.31496062992126" footer="0.31496062992126"/>
  <pageSetup scale="41"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topLeftCell="A8" workbookViewId="0">
      <selection activeCell="C13" sqref="C13"/>
    </sheetView>
  </sheetViews>
  <sheetFormatPr defaultColWidth="8.85546875" defaultRowHeight="15"/>
  <cols>
    <col min="1" max="1" width="8.85546875" style="223"/>
    <col min="2" max="2" width="30" style="223" customWidth="1"/>
    <col min="3" max="3" width="76" style="223" customWidth="1"/>
    <col min="4" max="6" width="8.85546875" style="223"/>
    <col min="9" max="9" width="53.42578125" customWidth="1"/>
  </cols>
  <sheetData>
    <row r="1" spans="1:6" s="115" customFormat="1" ht="16.350000000000001" customHeight="1" thickTop="1">
      <c r="A1" s="311"/>
      <c r="B1" s="312"/>
      <c r="C1" s="312"/>
      <c r="D1" s="208"/>
      <c r="E1" s="209"/>
      <c r="F1" s="175"/>
    </row>
    <row r="2" spans="1:6" s="115" customFormat="1" ht="12.75">
      <c r="A2" s="210"/>
      <c r="B2" s="211"/>
      <c r="C2" s="209"/>
      <c r="D2" s="212"/>
      <c r="E2" s="209"/>
      <c r="F2" s="175"/>
    </row>
    <row r="3" spans="1:6" s="115" customFormat="1" ht="12.75">
      <c r="A3" s="210"/>
      <c r="B3" s="211"/>
      <c r="C3" s="211"/>
      <c r="D3" s="212"/>
      <c r="E3" s="209"/>
      <c r="F3" s="175"/>
    </row>
    <row r="4" spans="1:6" s="115" customFormat="1" ht="15.75" customHeight="1">
      <c r="A4" s="210"/>
      <c r="B4" s="313" t="s">
        <v>697</v>
      </c>
      <c r="C4" s="313"/>
      <c r="D4" s="212"/>
      <c r="E4" s="209"/>
      <c r="F4" s="175"/>
    </row>
    <row r="5" spans="1:6" s="115" customFormat="1" ht="57.75" customHeight="1">
      <c r="A5" s="210"/>
      <c r="B5" s="314" t="str">
        <f ca="1">OFFSET(L!$C$1,MATCH("Minerals Scope"&amp;ADDRESS(ROW(),COLUMN(),4),L!$A:$A,0)-1,SL,,)</f>
        <v>The Minerals Scope tab may be completed by the AMRT requestor to provide additional details on the specified minerals.</v>
      </c>
      <c r="C5" s="314"/>
      <c r="D5" s="212"/>
      <c r="E5" s="209"/>
      <c r="F5" s="175"/>
    </row>
    <row r="6" spans="1:6" s="115" customFormat="1" ht="123.75" customHeight="1">
      <c r="A6" s="210"/>
      <c r="B6" s="314"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314"/>
      <c r="D6" s="212"/>
      <c r="E6" s="209"/>
      <c r="F6" s="175"/>
    </row>
    <row r="7" spans="1:6" s="115" customFormat="1" ht="43.35" customHeight="1">
      <c r="A7" s="213"/>
      <c r="B7" s="214" t="s">
        <v>12062</v>
      </c>
      <c r="C7" s="215" t="s">
        <v>12562</v>
      </c>
      <c r="D7" s="212"/>
      <c r="E7" s="209"/>
      <c r="F7" s="175"/>
    </row>
    <row r="8" spans="1:6" s="117" customFormat="1" ht="25.5">
      <c r="A8" s="216"/>
      <c r="B8" s="88" t="s">
        <v>693</v>
      </c>
      <c r="C8" s="235" t="s">
        <v>12938</v>
      </c>
      <c r="D8" s="217"/>
      <c r="E8" s="218"/>
      <c r="F8" s="219"/>
    </row>
    <row r="9" spans="1:6" s="117" customFormat="1" ht="38.25">
      <c r="A9" s="220"/>
      <c r="B9" s="88" t="s">
        <v>12929</v>
      </c>
      <c r="C9" s="236" t="s">
        <v>12939</v>
      </c>
      <c r="D9" s="217"/>
      <c r="E9" s="218"/>
      <c r="F9" s="219"/>
    </row>
    <row r="10" spans="1:6" s="117" customFormat="1" ht="12.75">
      <c r="A10" s="220"/>
      <c r="B10" s="88" t="s">
        <v>12930</v>
      </c>
      <c r="C10" s="235" t="s">
        <v>12940</v>
      </c>
      <c r="D10" s="217"/>
      <c r="E10" s="218"/>
      <c r="F10" s="219"/>
    </row>
    <row r="11" spans="1:6" s="117" customFormat="1" ht="12.75">
      <c r="A11" s="220"/>
      <c r="B11" s="88" t="s">
        <v>12931</v>
      </c>
      <c r="C11" s="236" t="s">
        <v>12941</v>
      </c>
      <c r="D11" s="217"/>
      <c r="E11" s="218"/>
      <c r="F11" s="219"/>
    </row>
    <row r="12" spans="1:6" s="117" customFormat="1" ht="25.5">
      <c r="A12" s="220"/>
      <c r="B12" s="88" t="s">
        <v>12932</v>
      </c>
      <c r="C12" s="236" t="s">
        <v>12942</v>
      </c>
      <c r="D12" s="217"/>
      <c r="E12" s="218"/>
      <c r="F12" s="219"/>
    </row>
    <row r="13" spans="1:6" s="117" customFormat="1" ht="25.5">
      <c r="A13" s="220"/>
      <c r="B13" s="88" t="s">
        <v>12933</v>
      </c>
      <c r="C13" s="236" t="s">
        <v>12938</v>
      </c>
      <c r="D13" s="217"/>
      <c r="E13" s="218"/>
      <c r="F13" s="219"/>
    </row>
    <row r="14" spans="1:6" s="117" customFormat="1" ht="25.5">
      <c r="A14" s="220"/>
      <c r="B14" s="88" t="s">
        <v>12934</v>
      </c>
      <c r="C14" s="236" t="s">
        <v>12943</v>
      </c>
      <c r="D14" s="217"/>
      <c r="E14" s="218"/>
      <c r="F14" s="219"/>
    </row>
    <row r="15" spans="1:6" s="117" customFormat="1" ht="12.75">
      <c r="A15" s="220"/>
      <c r="B15" s="88" t="s">
        <v>12935</v>
      </c>
      <c r="C15" s="236" t="s">
        <v>12944</v>
      </c>
      <c r="D15" s="217"/>
      <c r="E15" s="218"/>
      <c r="F15" s="219"/>
    </row>
    <row r="16" spans="1:6" s="117" customFormat="1" ht="25.5">
      <c r="A16" s="220"/>
      <c r="B16" s="88" t="s">
        <v>12936</v>
      </c>
      <c r="C16" s="236" t="s">
        <v>12945</v>
      </c>
      <c r="D16" s="217"/>
      <c r="E16" s="218"/>
      <c r="F16" s="219"/>
    </row>
    <row r="17" spans="1:6" s="117" customFormat="1" ht="25.5">
      <c r="A17" s="220"/>
      <c r="B17" s="88" t="s">
        <v>12937</v>
      </c>
      <c r="C17" s="236" t="s">
        <v>12946</v>
      </c>
      <c r="D17" s="217"/>
      <c r="E17" s="218"/>
      <c r="F17" s="219"/>
    </row>
    <row r="18" spans="1:6" s="115" customFormat="1" ht="13.35" customHeight="1" thickBot="1">
      <c r="A18" s="221"/>
      <c r="B18" s="315"/>
      <c r="C18" s="315"/>
      <c r="D18" s="222"/>
      <c r="E18" s="209"/>
      <c r="F18" s="175"/>
    </row>
    <row r="19" spans="1:6" ht="15.75" thickTop="1"/>
  </sheetData>
  <sheetProtection algorithmName="SHA-512" hashValue="zvizaYxEeDKWGcinVck/YFAOWigOwWPP7qBIxcr6TjeoJ2m6NdegAo0VYi0GMMHGrVxNkK6zJeTIluFYuoQ7Mg==" saltValue="KL+S3XiYnnYYsybFNHEcLQ==" spinCount="100000" sheet="1" objects="1" scenarios="1"/>
  <mergeCells count="5">
    <mergeCell ref="A1:C1"/>
    <mergeCell ref="B4:C4"/>
    <mergeCell ref="B5:C5"/>
    <mergeCell ref="B18:C18"/>
    <mergeCell ref="B6:C6"/>
  </mergeCells>
  <conditionalFormatting sqref="B8">
    <cfRule type="expression" dxfId="13" priority="1">
      <formula>IF(B8="",TRUE)</formula>
    </cfRule>
  </conditionalFormatting>
  <conditionalFormatting sqref="C8">
    <cfRule type="expression" dxfId="12" priority="2" stopIfTrue="1">
      <formula>IF($C8="",TRUE)</formula>
    </cfRule>
  </conditionalFormatting>
  <conditionalFormatting sqref="C9:C17">
    <cfRule type="expression" dxfId="11" priority="3"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PRT." sqref="B9:B17" xr:uid="{99158C9F-E4EB-49D9-A85D-8C37A85B3D4C}">
      <formula1>listIndex</formula1>
    </dataValidation>
    <dataValidation type="list" allowBlank="1" showInputMessage="1" showErrorMessage="1" promptTitle="Select Minerals/Metals in Scope" prompt="Select 1 of the entered minerals/metals in scope to provide reasons for inclusion on the AMRT." sqref="B8" xr:uid="{AA3E2CDD-77E9-4F87-B54F-5D7EDF7CB91D}">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4"/>
  <sheetViews>
    <sheetView showGridLines="0" showZeros="0" topLeftCell="A2" zoomScaleNormal="100" workbookViewId="0">
      <pane ySplit="3" topLeftCell="A5" activePane="bottomLeft" state="frozen"/>
      <selection activeCell="B24" sqref="B24:J24"/>
      <selection pane="bottomLeft" activeCell="H27" sqref="H27"/>
    </sheetView>
  </sheetViews>
  <sheetFormatPr defaultColWidth="10.85546875" defaultRowHeight="12.75"/>
  <cols>
    <col min="1" max="1" width="18.85546875" style="9" customWidth="1"/>
    <col min="2" max="2" width="37.5703125" style="9" customWidth="1"/>
    <col min="3" max="3" width="25.28515625" style="9" customWidth="1"/>
    <col min="4" max="5" width="16.85546875" style="9" customWidth="1"/>
    <col min="6" max="6" width="30.85546875" style="9" customWidth="1"/>
    <col min="7" max="7" width="29.5703125" style="9" customWidth="1"/>
    <col min="8" max="8" width="22.28515625" style="9" customWidth="1"/>
    <col min="9" max="9" width="33.28515625" style="9" customWidth="1"/>
    <col min="10" max="10" width="25.28515625" style="9" customWidth="1"/>
    <col min="11" max="11" width="43" style="9" customWidth="1"/>
    <col min="12" max="12" width="51.5703125" style="9" customWidth="1"/>
    <col min="13" max="14" width="39.28515625" style="9" customWidth="1"/>
    <col min="15" max="15" width="54.5703125" style="9" customWidth="1"/>
    <col min="16" max="16" width="43.85546875" style="9" hidden="1" customWidth="1"/>
    <col min="17" max="18" width="21.85546875" style="9" hidden="1" customWidth="1"/>
    <col min="19" max="19" width="10.85546875" style="9" hidden="1" customWidth="1"/>
    <col min="20" max="22" width="9.5703125" style="9" hidden="1" customWidth="1"/>
    <col min="23" max="25" width="5" style="9" hidden="1" customWidth="1"/>
    <col min="26" max="26" width="10.85546875" style="9" hidden="1" customWidth="1"/>
    <col min="27" max="30" width="10.85546875" style="9" customWidth="1"/>
    <col min="31" max="16384" width="10.8554687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21" t="str">
        <f ca="1">OFFSET(L!$C$1,MATCH("Smelter List"&amp;ADDRESS(ROW(),COLUMN(),4),L!$A:$A,0)-1,SL,,)</f>
        <v>TO BEGIN:</v>
      </c>
      <c r="C2" s="321"/>
      <c r="D2" s="321"/>
      <c r="E2" s="73"/>
      <c r="F2" s="73"/>
      <c r="G2" s="74"/>
      <c r="H2" s="316"/>
      <c r="I2" s="317"/>
      <c r="J2" s="317"/>
      <c r="K2" s="317"/>
      <c r="L2" s="317"/>
      <c r="M2" s="317"/>
      <c r="N2" s="75"/>
      <c r="O2" s="76"/>
      <c r="P2" s="77"/>
      <c r="Q2" s="77"/>
      <c r="R2" s="77"/>
      <c r="Z2" s="84" t="str">
        <f ca="1">OFFSET(L!$C$1,MATCH("Smelter List"&amp;ADDRESS(ROW(),COLUMN(),4),L!$A:$A,0)-1,SL,,)</f>
        <v>Yes</v>
      </c>
    </row>
    <row r="3" spans="1:26" s="71" customFormat="1" ht="94.15" customHeight="1">
      <c r="A3" s="78"/>
      <c r="B3" s="318"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318"/>
      <c r="D3" s="318"/>
      <c r="E3" s="319" t="str">
        <f ca="1">OFFSET(L!$C$1,MATCH("General"&amp;"Cpy",L!$A:$A,0)-1,SL,,)</f>
        <v>© 2025 Responsible Minerals Initiative. All rights reserved.</v>
      </c>
      <c r="F3" s="319"/>
      <c r="G3" s="320"/>
      <c r="H3" s="79"/>
      <c r="I3" s="80"/>
      <c r="K3" s="81"/>
      <c r="L3" s="81"/>
      <c r="M3" s="82"/>
      <c r="N3" s="82"/>
      <c r="O3" s="83" t="s">
        <v>12921</v>
      </c>
      <c r="P3" s="84"/>
      <c r="Q3" s="84"/>
      <c r="R3" s="84"/>
      <c r="Z3" s="84" t="str">
        <f ca="1">OFFSET(L!$C$1,MATCH("Smelter List"&amp;ADDRESS(ROW(),COLUMN(),4),L!$A:$A,0)-1,SL,,)</f>
        <v>No</v>
      </c>
    </row>
    <row r="4" spans="1:26" s="87" customFormat="1" ht="93" customHeight="1">
      <c r="A4" s="123" t="str">
        <f ca="1">OFFSET(L!$C$1,MATCH("Smelter List"&amp;ADDRESS(ROW(),COLUMN(),4),L!$A:$A,0)-1,SL,,)</f>
        <v>Metal (*)</v>
      </c>
      <c r="B4" s="84" t="str">
        <f ca="1">OFFSET(L!$C$1,MATCH("Smelter List"&amp;ADDRESS(ROW(),COLUMN(),4),L!$A:$A,0)-1,SL,,)</f>
        <v>Smelter Name (*)</v>
      </c>
      <c r="C4" s="84" t="str">
        <f ca="1">OFFSET(L!$C$1,MATCH("Smelter List"&amp;ADDRESS(ROW(),COLUMN(),4),L!$A:$A,0)-1,SL,,)</f>
        <v>Smelter Country (*)</v>
      </c>
      <c r="D4" s="84" t="str">
        <f ca="1">OFFSET(L!$C$1,MATCH("Smelter List"&amp;ADDRESS(ROW(),COLUMN(),4),L!$A:$A,0)-1,SL,,)</f>
        <v>Smelter Identification</v>
      </c>
      <c r="E4" s="84" t="str">
        <f ca="1">OFFSET(L!$C$1,MATCH("Smelter List"&amp;ADDRESS(ROW(),COLUMN(),4),L!$A:$A,0)-1,SL,,)</f>
        <v>Source of Smelter Identification Number</v>
      </c>
      <c r="F4" s="85" t="str">
        <f ca="1">OFFSET(L!$C$1,MATCH("Smelter List"&amp;ADDRESS(ROW(),COLUMN(),4),L!$A:$A,0)-1,SL,,)</f>
        <v xml:space="preserve">Smelter Street </v>
      </c>
      <c r="G4" s="85" t="str">
        <f ca="1">OFFSET(L!$C$1,MATCH("Smelter List"&amp;ADDRESS(ROW(),COLUMN(),4),L!$A:$A,0)-1,SL,,)</f>
        <v>Smelter City</v>
      </c>
      <c r="H4" s="85" t="str">
        <f ca="1">OFFSET(L!$C$1,MATCH("Smelter List"&amp;ADDRESS(ROW(),COLUMN(),4),L!$A:$A,0)-1,SL,,)</f>
        <v>Smelter Facility Location: State / Province</v>
      </c>
      <c r="I4" s="85" t="str">
        <f ca="1">OFFSET(L!$C$1,MATCH("Smelter List"&amp;ADDRESS(ROW(),COLUMN(),4),L!$A:$A,0)-1,SL,,)</f>
        <v>Smelter Contact Name</v>
      </c>
      <c r="J4" s="85" t="str">
        <f ca="1">OFFSET(L!$C$1,MATCH("Smelter List"&amp;ADDRESS(ROW(),COLUMN(),4),L!$A:$A,0)-1,SL,,)</f>
        <v>Smelter Contact Email</v>
      </c>
      <c r="K4" s="85" t="str">
        <f ca="1">OFFSET(L!$C$1,MATCH("Smelter List"&amp;ADDRESS(ROW(),COLUMN(),4),L!$A:$A,0)-1,SL,,)</f>
        <v>Proposed next steps</v>
      </c>
      <c r="L4" s="85" t="str">
        <f ca="1">OFFSET(L!$C$1,MATCH("Smelter List"&amp;ADDRESS(ROW(),COLUMN(),4),L!$A:$A,0)-1,SL,,)</f>
        <v>Name of Mine(s) or if recycled or scrap sourced, enter "recycled" or "scrap"</v>
      </c>
      <c r="M4" s="85" t="str">
        <f ca="1">OFFSET(L!$C$1,MATCH("Smelter List"&amp;ADDRESS(ROW(),COLUMN(),4),L!$A:$A,0)-1,SL,,)</f>
        <v>Location (Country) of Mine(s) or if recycled or scrap sourced, enter "recycled" or "scrap"</v>
      </c>
      <c r="N4" s="84" t="str">
        <f ca="1">OFFSET(L!$C$1,MATCH("Smelter List"&amp;ADDRESS(ROW(),COLUMN(),4),L!$A:$A,0)-1,SL,,)</f>
        <v>Does 100% of the smelter’s feedstock originate from recycled or scrap sources?</v>
      </c>
      <c r="O4" s="84" t="str">
        <f ca="1">OFFSET(L!$C$1,MATCH("Smelter List"&amp;ADDRESS(ROW(),COLUMN(),4),L!$A:$A,0)-1,SL,,)</f>
        <v>Comments</v>
      </c>
      <c r="P4" s="196" t="s">
        <v>1253</v>
      </c>
      <c r="Q4" s="84" t="s">
        <v>688</v>
      </c>
      <c r="R4" s="84" t="s">
        <v>689</v>
      </c>
      <c r="S4" s="86"/>
      <c r="U4" s="87" t="s">
        <v>1252</v>
      </c>
      <c r="V4" s="87" t="s">
        <v>1251</v>
      </c>
      <c r="Z4" s="84" t="str">
        <f ca="1">OFFSET(L!$C$1,MATCH("Smelter List"&amp;ADDRESS(ROW(),COLUMN(),4),L!$A:$A,0)-1,SL,,)</f>
        <v>Unknown</v>
      </c>
    </row>
    <row r="5" spans="1:26" s="95" customFormat="1" ht="20.100000000000001" customHeight="1">
      <c r="A5" s="88" t="s">
        <v>693</v>
      </c>
      <c r="B5" s="88" t="s">
        <v>12948</v>
      </c>
      <c r="C5" s="88" t="s">
        <v>767</v>
      </c>
      <c r="D5" s="88"/>
      <c r="E5" s="88"/>
      <c r="F5" s="89"/>
      <c r="G5" s="90" t="s">
        <v>12972</v>
      </c>
      <c r="H5" s="90" t="s">
        <v>1523</v>
      </c>
      <c r="I5" s="91"/>
      <c r="J5" s="91"/>
      <c r="K5" s="91"/>
      <c r="L5" s="91"/>
      <c r="M5" s="91"/>
      <c r="N5" s="91"/>
      <c r="O5" s="92"/>
      <c r="P5" s="93"/>
      <c r="Q5" s="92" t="str">
        <f t="shared" ref="Q5:Q68" ca="1" si="0">IF(A5="","",IF(ISERROR(MATCH($C5,CL,0)),"Unknown",INDIRECT("'C'!$A$"&amp;MATCH($C5,CL,0)+1)))</f>
        <v>AU</v>
      </c>
      <c r="R5" s="92" t="str">
        <f ca="1">IF(A5="","",IF(ISERROR(MATCH($H5,SorP!B:B,0)),"",INDIRECT("'SorP'!$A$"&amp;MATCH($Q5&amp;$H5,SorP!C:C,0))))</f>
        <v>AU-QLD</v>
      </c>
      <c r="S5" s="94"/>
      <c r="T5" s="95" t="str">
        <f>A5&amp;B5</f>
        <v>AluminumRio Tinto</v>
      </c>
      <c r="U5" s="95" t="b">
        <f>OR(ISBLANK(B5),ISBLANK(C5))</f>
        <v>0</v>
      </c>
      <c r="V5" s="95" t="str">
        <f t="shared" ref="V5:V68" si="1">IF(U5,"",A5&amp;"+")</f>
        <v>Aluminum+</v>
      </c>
    </row>
    <row r="6" spans="1:26" s="95" customFormat="1" ht="20.100000000000001" customHeight="1">
      <c r="A6" s="88" t="s">
        <v>693</v>
      </c>
      <c r="B6" s="88" t="s">
        <v>12949</v>
      </c>
      <c r="C6" s="88" t="s">
        <v>1159</v>
      </c>
      <c r="D6" s="88"/>
      <c r="E6" s="88"/>
      <c r="F6" s="89"/>
      <c r="G6" s="90" t="s">
        <v>12973</v>
      </c>
      <c r="H6" s="90" t="s">
        <v>12974</v>
      </c>
      <c r="I6" s="91"/>
      <c r="J6" s="91"/>
      <c r="K6" s="91"/>
      <c r="L6" s="91"/>
      <c r="M6" s="91"/>
      <c r="N6" s="91"/>
      <c r="O6" s="92"/>
      <c r="P6" s="93"/>
      <c r="Q6" s="92" t="str">
        <f t="shared" ca="1" si="0"/>
        <v>ES</v>
      </c>
      <c r="R6" s="92" t="str">
        <f ca="1">IF(A6="","",IF(ISERROR(MATCH($H6,SorP!B:B,0)),"",INDIRECT("'SorP'!$A$"&amp;MATCH($Q6&amp;$H6,SorP!C:C,0))))</f>
        <v/>
      </c>
      <c r="S6" s="94"/>
      <c r="T6" s="95" t="str">
        <f t="shared" ref="T6:T69" si="2">A6&amp;B6</f>
        <v>AluminumAlcoa</v>
      </c>
      <c r="U6" s="95" t="b">
        <f t="shared" ref="U6:U69" si="3">OR(ISBLANK(B6),ISBLANK(C6))</f>
        <v>0</v>
      </c>
      <c r="V6" s="95" t="str">
        <f t="shared" si="1"/>
        <v>Aluminum+</v>
      </c>
    </row>
    <row r="7" spans="1:26" s="95" customFormat="1" ht="20.100000000000001" customHeight="1">
      <c r="A7" s="88" t="s">
        <v>693</v>
      </c>
      <c r="B7" s="88" t="s">
        <v>12975</v>
      </c>
      <c r="C7" s="88" t="s">
        <v>831</v>
      </c>
      <c r="D7" s="88"/>
      <c r="E7" s="88"/>
      <c r="F7" s="89"/>
      <c r="G7" s="90" t="s">
        <v>12976</v>
      </c>
      <c r="H7" s="90" t="s">
        <v>12977</v>
      </c>
      <c r="I7" s="91"/>
      <c r="J7" s="91"/>
      <c r="K7" s="91"/>
      <c r="L7" s="91"/>
      <c r="M7" s="91"/>
      <c r="N7" s="91"/>
      <c r="O7" s="92"/>
      <c r="P7" s="93"/>
      <c r="Q7" s="92" t="str">
        <f t="shared" ca="1" si="0"/>
        <v>CN</v>
      </c>
      <c r="R7" s="92" t="str">
        <f ca="1">IF(A7="","",IF(ISERROR(MATCH($H7,SorP!B:B,0)),"",INDIRECT("'SorP'!$A$"&amp;MATCH($Q7&amp;$H7,SorP!C:C,0))))</f>
        <v/>
      </c>
      <c r="S7" s="94"/>
      <c r="T7" s="95" t="str">
        <f t="shared" si="2"/>
        <v>AluminumChina Hongqiao Group</v>
      </c>
      <c r="U7" s="95" t="b">
        <f t="shared" si="3"/>
        <v>0</v>
      </c>
      <c r="V7" s="95" t="str">
        <f t="shared" si="1"/>
        <v>Aluminum+</v>
      </c>
    </row>
    <row r="8" spans="1:26" s="95" customFormat="1" ht="20.100000000000001" customHeight="1">
      <c r="A8" s="88" t="s">
        <v>12929</v>
      </c>
      <c r="B8" s="88" t="s">
        <v>12950</v>
      </c>
      <c r="C8" s="88" t="s">
        <v>831</v>
      </c>
      <c r="D8" s="88"/>
      <c r="E8" s="88" t="s">
        <v>12979</v>
      </c>
      <c r="F8" s="89"/>
      <c r="G8" s="90" t="s">
        <v>12978</v>
      </c>
      <c r="H8" s="90"/>
      <c r="I8" s="91"/>
      <c r="J8" s="91"/>
      <c r="K8" s="91"/>
      <c r="L8" s="91"/>
      <c r="M8" s="91"/>
      <c r="N8" s="91"/>
      <c r="O8" s="92"/>
      <c r="P8" s="93"/>
      <c r="Q8" s="92" t="str">
        <f t="shared" ca="1" si="0"/>
        <v>CN</v>
      </c>
      <c r="R8" s="92" t="str">
        <f ca="1">IF(A8="","",IF(ISERROR(MATCH($H8,SorP!B:B,0)),"",INDIRECT("'SorP'!$A$"&amp;MATCH($Q8&amp;$H8,SorP!C:C,0))))</f>
        <v/>
      </c>
      <c r="S8" s="94"/>
      <c r="T8" s="95" t="str">
        <f t="shared" si="2"/>
        <v>BismuthHunan Nonferrous Metals</v>
      </c>
      <c r="U8" s="95" t="b">
        <f t="shared" si="3"/>
        <v>0</v>
      </c>
      <c r="V8" s="95" t="str">
        <f t="shared" si="1"/>
        <v>Bismuth+</v>
      </c>
    </row>
    <row r="9" spans="1:26" s="95" customFormat="1" ht="20.100000000000001" customHeight="1">
      <c r="A9" s="88" t="s">
        <v>12929</v>
      </c>
      <c r="B9" s="88" t="s">
        <v>12951</v>
      </c>
      <c r="C9" s="88" t="s">
        <v>1029</v>
      </c>
      <c r="D9" s="88"/>
      <c r="E9" s="88" t="s">
        <v>12982</v>
      </c>
      <c r="F9" s="89"/>
      <c r="G9" s="90" t="s">
        <v>12980</v>
      </c>
      <c r="H9" s="90" t="s">
        <v>12981</v>
      </c>
      <c r="I9" s="91"/>
      <c r="J9" s="91"/>
      <c r="K9" s="91"/>
      <c r="L9" s="91"/>
      <c r="M9" s="91"/>
      <c r="N9" s="91"/>
      <c r="O9" s="92"/>
      <c r="P9" s="93"/>
      <c r="Q9" s="92" t="str">
        <f t="shared" ca="1" si="0"/>
        <v>MX</v>
      </c>
      <c r="R9" s="92" t="str">
        <f ca="1">IF(A9="","",IF(ISERROR(MATCH($H9,SorP!B:B,0)),"",INDIRECT("'SorP'!$A$"&amp;MATCH($Q9&amp;$H9,SorP!C:C,0))))</f>
        <v/>
      </c>
      <c r="S9" s="94"/>
      <c r="T9" s="95" t="str">
        <f t="shared" si="2"/>
        <v>BismuthIndustrias Penoles</v>
      </c>
      <c r="U9" s="95" t="b">
        <f t="shared" si="3"/>
        <v>0</v>
      </c>
      <c r="V9" s="95" t="str">
        <f t="shared" si="1"/>
        <v>Bismuth+</v>
      </c>
    </row>
    <row r="10" spans="1:26" s="95" customFormat="1" ht="20.100000000000001" customHeight="1">
      <c r="A10" s="88" t="s">
        <v>12930</v>
      </c>
      <c r="B10" s="88" t="s">
        <v>12952</v>
      </c>
      <c r="C10" s="88" t="s">
        <v>831</v>
      </c>
      <c r="D10" s="88"/>
      <c r="E10" s="88"/>
      <c r="F10" s="89"/>
      <c r="G10" s="90"/>
      <c r="H10" s="90"/>
      <c r="I10" s="91"/>
      <c r="J10" s="91"/>
      <c r="K10" s="91"/>
      <c r="L10" s="91"/>
      <c r="M10" s="91"/>
      <c r="N10" s="91"/>
      <c r="O10" s="92"/>
      <c r="P10" s="93"/>
      <c r="Q10" s="92" t="str">
        <f t="shared" ca="1" si="0"/>
        <v>CN</v>
      </c>
      <c r="R10" s="92" t="str">
        <f ca="1">IF(A10="","",IF(ISERROR(MATCH($H10,SorP!B:B,0)),"",INDIRECT("'SorP'!$A$"&amp;MATCH($Q10&amp;$H10,SorP!C:C,0))))</f>
        <v/>
      </c>
      <c r="S10" s="94"/>
      <c r="T10" s="95" t="str">
        <f t="shared" si="2"/>
        <v>GalliumChina Gallium Co Ltd</v>
      </c>
      <c r="U10" s="95" t="b">
        <f t="shared" si="3"/>
        <v>0</v>
      </c>
      <c r="V10" s="95" t="str">
        <f t="shared" si="1"/>
        <v>Gallium+</v>
      </c>
    </row>
    <row r="11" spans="1:26" s="95" customFormat="1" ht="20.100000000000001" customHeight="1">
      <c r="A11" s="88" t="s">
        <v>12930</v>
      </c>
      <c r="B11" s="88" t="s">
        <v>12953</v>
      </c>
      <c r="C11" s="88" t="s">
        <v>831</v>
      </c>
      <c r="D11" s="88"/>
      <c r="E11" s="88"/>
      <c r="F11" s="89"/>
      <c r="G11" s="90"/>
      <c r="H11" s="90"/>
      <c r="I11" s="91"/>
      <c r="J11" s="91"/>
      <c r="K11" s="91"/>
      <c r="L11" s="91"/>
      <c r="M11" s="91"/>
      <c r="N11" s="91"/>
      <c r="O11" s="92"/>
      <c r="P11" s="93"/>
      <c r="Q11" s="92" t="str">
        <f t="shared" ca="1" si="0"/>
        <v>CN</v>
      </c>
      <c r="R11" s="92" t="str">
        <f ca="1">IF(A11="","",IF(ISERROR(MATCH($H11,SorP!B:B,0)),"",INDIRECT("'SorP'!$A$"&amp;MATCH($Q11&amp;$H11,SorP!C:C,0))))</f>
        <v/>
      </c>
      <c r="S11" s="94"/>
      <c r="T11" s="95" t="str">
        <f t="shared" si="2"/>
        <v>GalliumVital Materials</v>
      </c>
      <c r="U11" s="95" t="b">
        <f t="shared" si="3"/>
        <v>0</v>
      </c>
      <c r="V11" s="95" t="str">
        <f t="shared" si="1"/>
        <v>Gallium+</v>
      </c>
    </row>
    <row r="12" spans="1:26" s="95" customFormat="1" ht="20.100000000000001" customHeight="1">
      <c r="A12" s="88" t="s">
        <v>12931</v>
      </c>
      <c r="B12" s="88" t="s">
        <v>12954</v>
      </c>
      <c r="C12" s="88" t="s">
        <v>831</v>
      </c>
      <c r="D12" s="88"/>
      <c r="E12" s="88"/>
      <c r="F12" s="89"/>
      <c r="G12" s="90"/>
      <c r="H12" s="90"/>
      <c r="I12" s="91"/>
      <c r="J12" s="91"/>
      <c r="K12" s="91"/>
      <c r="L12" s="91"/>
      <c r="M12" s="91"/>
      <c r="N12" s="91"/>
      <c r="O12" s="92"/>
      <c r="P12" s="93"/>
      <c r="Q12" s="92" t="str">
        <f t="shared" ca="1" si="0"/>
        <v>CN</v>
      </c>
      <c r="R12" s="92" t="str">
        <f ca="1">IF(A12="","",IF(ISERROR(MATCH($H12,SorP!B:B,0)),"",INDIRECT("'SorP'!$A$"&amp;MATCH($Q12&amp;$H12,SorP!C:C,0))))</f>
        <v/>
      </c>
      <c r="S12" s="94"/>
      <c r="T12" s="95" t="str">
        <f t="shared" si="2"/>
        <v>GermaniumYunnan Chihong Zinc &amp; Germanium Co., Ltd</v>
      </c>
      <c r="U12" s="95" t="b">
        <f t="shared" si="3"/>
        <v>0</v>
      </c>
      <c r="V12" s="95" t="str">
        <f t="shared" si="1"/>
        <v>Germanium+</v>
      </c>
    </row>
    <row r="13" spans="1:26" s="95" customFormat="1" ht="20.100000000000001" customHeight="1">
      <c r="A13" s="88" t="s">
        <v>12931</v>
      </c>
      <c r="B13" s="88" t="s">
        <v>12955</v>
      </c>
      <c r="C13" s="88" t="s">
        <v>1055</v>
      </c>
      <c r="D13" s="88"/>
      <c r="E13" s="88"/>
      <c r="F13" s="89"/>
      <c r="G13" s="90"/>
      <c r="H13" s="90"/>
      <c r="I13" s="91"/>
      <c r="J13" s="91"/>
      <c r="K13" s="91"/>
      <c r="L13" s="91"/>
      <c r="M13" s="91"/>
      <c r="N13" s="91"/>
      <c r="O13" s="92"/>
      <c r="P13" s="93"/>
      <c r="Q13" s="92" t="str">
        <f t="shared" ca="1" si="0"/>
        <v>NL</v>
      </c>
      <c r="R13" s="92" t="str">
        <f ca="1">IF(A13="","",IF(ISERROR(MATCH($H13,SorP!B:B,0)),"",INDIRECT("'SorP'!$A$"&amp;MATCH($Q13&amp;$H13,SorP!C:C,0))))</f>
        <v/>
      </c>
      <c r="S13" s="94"/>
      <c r="T13" s="95" t="str">
        <f t="shared" si="2"/>
        <v>GermaniumUmicore</v>
      </c>
      <c r="U13" s="95" t="b">
        <f t="shared" si="3"/>
        <v>0</v>
      </c>
      <c r="V13" s="95" t="str">
        <f t="shared" si="1"/>
        <v>Germanium+</v>
      </c>
    </row>
    <row r="14" spans="1:26" s="95" customFormat="1" ht="20.100000000000001" customHeight="1">
      <c r="A14" s="88" t="s">
        <v>12931</v>
      </c>
      <c r="B14" s="88" t="s">
        <v>12956</v>
      </c>
      <c r="C14" s="88" t="s">
        <v>821</v>
      </c>
      <c r="D14" s="88"/>
      <c r="E14" s="88" t="s">
        <v>12983</v>
      </c>
      <c r="F14" s="89"/>
      <c r="G14" s="90"/>
      <c r="H14" s="90"/>
      <c r="I14" s="91"/>
      <c r="J14" s="91"/>
      <c r="K14" s="91"/>
      <c r="L14" s="91"/>
      <c r="M14" s="91"/>
      <c r="N14" s="91"/>
      <c r="O14" s="92"/>
      <c r="P14" s="93"/>
      <c r="Q14" s="92" t="str">
        <f t="shared" ca="1" si="0"/>
        <v>CA</v>
      </c>
      <c r="R14" s="92" t="str">
        <f ca="1">IF(A14="","",IF(ISERROR(MATCH($H14,SorP!B:B,0)),"",INDIRECT("'SorP'!$A$"&amp;MATCH($Q14&amp;$H14,SorP!C:C,0))))</f>
        <v/>
      </c>
      <c r="S14" s="94"/>
      <c r="T14" s="95" t="str">
        <f t="shared" si="2"/>
        <v>GermaniumTeck Resources Limited</v>
      </c>
      <c r="U14" s="95" t="b">
        <f t="shared" si="3"/>
        <v>0</v>
      </c>
      <c r="V14" s="95" t="str">
        <f t="shared" si="1"/>
        <v>Germanium+</v>
      </c>
    </row>
    <row r="15" spans="1:26" s="95" customFormat="1" ht="20.100000000000001" customHeight="1">
      <c r="A15" s="88" t="s">
        <v>12932</v>
      </c>
      <c r="B15" s="237" t="s">
        <v>12954</v>
      </c>
      <c r="C15" s="88" t="s">
        <v>831</v>
      </c>
      <c r="D15" s="88"/>
      <c r="E15" s="88"/>
      <c r="F15" s="89"/>
      <c r="G15" s="90"/>
      <c r="H15" s="90"/>
      <c r="I15" s="91"/>
      <c r="J15" s="91"/>
      <c r="K15" s="91"/>
      <c r="L15" s="91"/>
      <c r="M15" s="91"/>
      <c r="N15" s="91"/>
      <c r="O15" s="92"/>
      <c r="P15" s="93"/>
      <c r="Q15" s="92" t="str">
        <f t="shared" ca="1" si="0"/>
        <v>CN</v>
      </c>
      <c r="R15" s="92" t="str">
        <f ca="1">IF(A15="","",IF(ISERROR(MATCH($H15,SorP!B:B,0)),"",INDIRECT("'SorP'!$A$"&amp;MATCH($Q15&amp;$H15,SorP!C:C,0))))</f>
        <v/>
      </c>
      <c r="S15" s="94"/>
      <c r="T15" s="95" t="str">
        <f t="shared" si="2"/>
        <v>IndiumYunnan Chihong Zinc &amp; Germanium Co., Ltd</v>
      </c>
      <c r="U15" s="95" t="b">
        <f t="shared" si="3"/>
        <v>0</v>
      </c>
      <c r="V15" s="95" t="str">
        <f t="shared" si="1"/>
        <v>Indium+</v>
      </c>
    </row>
    <row r="16" spans="1:26" s="95" customFormat="1" ht="20.100000000000001" customHeight="1">
      <c r="A16" s="88" t="s">
        <v>12932</v>
      </c>
      <c r="B16" s="88" t="s">
        <v>12957</v>
      </c>
      <c r="C16" s="88" t="s">
        <v>831</v>
      </c>
      <c r="D16" s="88"/>
      <c r="E16" s="88"/>
      <c r="F16" s="89"/>
      <c r="G16" s="90"/>
      <c r="H16" s="90"/>
      <c r="I16" s="91"/>
      <c r="J16" s="91"/>
      <c r="K16" s="91"/>
      <c r="L16" s="91"/>
      <c r="M16" s="91"/>
      <c r="N16" s="91"/>
      <c r="O16" s="92"/>
      <c r="P16" s="93"/>
      <c r="Q16" s="92" t="str">
        <f t="shared" ca="1" si="0"/>
        <v>CN</v>
      </c>
      <c r="R16" s="92" t="str">
        <f ca="1">IF(A16="","",IF(ISERROR(MATCH($H16,SorP!B:B,0)),"",INDIRECT("'SorP'!$A$"&amp;MATCH($Q16&amp;$H16,SorP!C:C,0))))</f>
        <v/>
      </c>
      <c r="S16" s="94"/>
      <c r="T16" s="95" t="str">
        <f t="shared" si="2"/>
        <v>IndiumChina Germanium</v>
      </c>
      <c r="U16" s="95" t="b">
        <f t="shared" si="3"/>
        <v>0</v>
      </c>
      <c r="V16" s="95" t="str">
        <f t="shared" si="1"/>
        <v>Indium+</v>
      </c>
    </row>
    <row r="17" spans="1:22" s="95" customFormat="1" ht="20.100000000000001" customHeight="1">
      <c r="A17" s="88" t="s">
        <v>12933</v>
      </c>
      <c r="B17" s="88" t="s">
        <v>12958</v>
      </c>
      <c r="C17" s="88" t="s">
        <v>1001</v>
      </c>
      <c r="D17" s="88"/>
      <c r="E17" s="88"/>
      <c r="F17" s="89"/>
      <c r="G17" s="90"/>
      <c r="H17" s="90"/>
      <c r="I17" s="91"/>
      <c r="J17" s="91"/>
      <c r="K17" s="91"/>
      <c r="L17" s="91"/>
      <c r="M17" s="91"/>
      <c r="N17" s="91"/>
      <c r="O17" s="92"/>
      <c r="P17" s="93"/>
      <c r="Q17" s="92" t="str">
        <f t="shared" ca="1" si="0"/>
        <v>LU</v>
      </c>
      <c r="R17" s="92" t="str">
        <f ca="1">IF(A17="","",IF(ISERROR(MATCH($H17,SorP!B:B,0)),"",INDIRECT("'SorP'!$A$"&amp;MATCH($Q17&amp;$H17,SorP!C:C,0))))</f>
        <v/>
      </c>
      <c r="S17" s="94"/>
      <c r="T17" s="95" t="str">
        <f t="shared" si="2"/>
        <v>IronArcelor Mittal</v>
      </c>
      <c r="U17" s="95" t="b">
        <f t="shared" si="3"/>
        <v>0</v>
      </c>
      <c r="V17" s="95" t="str">
        <f t="shared" si="1"/>
        <v>Iron+</v>
      </c>
    </row>
    <row r="18" spans="1:22" s="95" customFormat="1" ht="20.100000000000001" customHeight="1">
      <c r="A18" s="88" t="s">
        <v>12933</v>
      </c>
      <c r="B18" s="88" t="s">
        <v>12959</v>
      </c>
      <c r="C18" s="88" t="s">
        <v>947</v>
      </c>
      <c r="D18" s="88"/>
      <c r="E18" s="88"/>
      <c r="F18" s="89"/>
      <c r="G18" s="90"/>
      <c r="H18" s="90"/>
      <c r="I18" s="91"/>
      <c r="J18" s="91"/>
      <c r="K18" s="91"/>
      <c r="L18" s="91"/>
      <c r="M18" s="91"/>
      <c r="N18" s="91"/>
      <c r="O18" s="92"/>
      <c r="P18" s="93"/>
      <c r="Q18" s="92" t="str">
        <f t="shared" ca="1" si="0"/>
        <v>IN</v>
      </c>
      <c r="R18" s="92" t="str">
        <f ca="1">IF(A18="","",IF(ISERROR(MATCH($H18,SorP!B:B,0)),"",INDIRECT("'SorP'!$A$"&amp;MATCH($Q18&amp;$H18,SorP!C:C,0))))</f>
        <v/>
      </c>
      <c r="S18" s="94"/>
      <c r="T18" s="95" t="str">
        <f t="shared" si="2"/>
        <v>IronTata Steel Group</v>
      </c>
      <c r="U18" s="95" t="b">
        <f t="shared" si="3"/>
        <v>0</v>
      </c>
      <c r="V18" s="95" t="str">
        <f t="shared" si="1"/>
        <v>Iron+</v>
      </c>
    </row>
    <row r="19" spans="1:22" s="95" customFormat="1" ht="20.100000000000001" customHeight="1">
      <c r="A19" s="88" t="s">
        <v>12934</v>
      </c>
      <c r="B19" s="88" t="s">
        <v>12960</v>
      </c>
      <c r="C19" s="88" t="s">
        <v>831</v>
      </c>
      <c r="D19" s="88"/>
      <c r="E19" s="88"/>
      <c r="F19" s="89"/>
      <c r="G19" s="90"/>
      <c r="H19" s="90"/>
      <c r="I19" s="91"/>
      <c r="J19" s="91"/>
      <c r="K19" s="91"/>
      <c r="L19" s="91"/>
      <c r="M19" s="91"/>
      <c r="N19" s="91"/>
      <c r="O19" s="92"/>
      <c r="P19" s="93"/>
      <c r="Q19" s="92" t="str">
        <f t="shared" ca="1" si="0"/>
        <v>CN</v>
      </c>
      <c r="R19" s="92" t="str">
        <f ca="1">IF(A19="","",IF(ISERROR(MATCH($H19,SorP!B:B,0)),"",INDIRECT("'SorP'!$A$"&amp;MATCH($Q19&amp;$H19,SorP!C:C,0))))</f>
        <v/>
      </c>
      <c r="S19" s="94"/>
      <c r="T19" s="95" t="str">
        <f t="shared" si="2"/>
        <v>MagnesiumShaanxi Magnesium Industry Group</v>
      </c>
      <c r="U19" s="95" t="b">
        <f t="shared" si="3"/>
        <v>0</v>
      </c>
      <c r="V19" s="95" t="str">
        <f t="shared" si="1"/>
        <v>Magnesium+</v>
      </c>
    </row>
    <row r="20" spans="1:22" s="95" customFormat="1" ht="20.100000000000001" customHeight="1">
      <c r="A20" s="88" t="s">
        <v>12934</v>
      </c>
      <c r="B20" s="88" t="s">
        <v>12961</v>
      </c>
      <c r="C20" s="88" t="s">
        <v>1213</v>
      </c>
      <c r="D20" s="88"/>
      <c r="E20" s="88"/>
      <c r="F20" s="89"/>
      <c r="G20" s="90"/>
      <c r="H20" s="90"/>
      <c r="I20" s="91"/>
      <c r="J20" s="91"/>
      <c r="K20" s="91"/>
      <c r="L20" s="91"/>
      <c r="M20" s="91"/>
      <c r="N20" s="91"/>
      <c r="O20" s="92"/>
      <c r="P20" s="93"/>
      <c r="Q20" s="92" t="str">
        <f t="shared" ca="1" si="0"/>
        <v>US</v>
      </c>
      <c r="R20" s="92" t="str">
        <f ca="1">IF(A20="","",IF(ISERROR(MATCH($H20,SorP!B:B,0)),"",INDIRECT("'SorP'!$A$"&amp;MATCH($Q20&amp;$H20,SorP!C:C,0))))</f>
        <v/>
      </c>
      <c r="S20" s="94"/>
      <c r="T20" s="95" t="str">
        <f t="shared" si="2"/>
        <v>MagnesiumUS Magnesium</v>
      </c>
      <c r="U20" s="95" t="b">
        <f t="shared" si="3"/>
        <v>0</v>
      </c>
      <c r="V20" s="95" t="str">
        <f t="shared" si="1"/>
        <v>Magnesium+</v>
      </c>
    </row>
    <row r="21" spans="1:22" s="95" customFormat="1" ht="20.100000000000001" customHeight="1">
      <c r="A21" s="88" t="s">
        <v>12935</v>
      </c>
      <c r="B21" s="88" t="s">
        <v>12962</v>
      </c>
      <c r="C21" s="88" t="s">
        <v>907</v>
      </c>
      <c r="D21" s="88"/>
      <c r="E21" s="88"/>
      <c r="F21" s="89"/>
      <c r="G21" s="90"/>
      <c r="H21" s="90"/>
      <c r="I21" s="91"/>
      <c r="J21" s="91"/>
      <c r="K21" s="91"/>
      <c r="L21" s="91"/>
      <c r="M21" s="91"/>
      <c r="N21" s="91"/>
      <c r="O21" s="92"/>
      <c r="P21" s="93"/>
      <c r="Q21" s="92" t="str">
        <f t="shared" ca="1" si="0"/>
        <v>DE</v>
      </c>
      <c r="R21" s="92" t="str">
        <f ca="1">IF(A21="","",IF(ISERROR(MATCH($H21,SorP!B:B,0)),"",INDIRECT("'SorP'!$A$"&amp;MATCH($Q21&amp;$H21,SorP!C:C,0))))</f>
        <v/>
      </c>
      <c r="S21" s="94"/>
      <c r="T21" s="95" t="str">
        <f t="shared" si="2"/>
        <v>SiliconWacker Chemie</v>
      </c>
      <c r="U21" s="95" t="b">
        <f t="shared" si="3"/>
        <v>0</v>
      </c>
      <c r="V21" s="95" t="str">
        <f t="shared" si="1"/>
        <v>Silicon+</v>
      </c>
    </row>
    <row r="22" spans="1:22" s="95" customFormat="1" ht="20.100000000000001" customHeight="1">
      <c r="A22" s="88" t="s">
        <v>12935</v>
      </c>
      <c r="B22" s="88" t="s">
        <v>12963</v>
      </c>
      <c r="C22" s="88" t="s">
        <v>965</v>
      </c>
      <c r="D22" s="88"/>
      <c r="E22" s="88"/>
      <c r="F22" s="89"/>
      <c r="G22" s="90"/>
      <c r="H22" s="90"/>
      <c r="I22" s="91"/>
      <c r="J22" s="91"/>
      <c r="K22" s="91"/>
      <c r="L22" s="91"/>
      <c r="M22" s="91"/>
      <c r="N22" s="91"/>
      <c r="O22" s="92"/>
      <c r="P22" s="93"/>
      <c r="Q22" s="92" t="str">
        <f t="shared" ca="1" si="0"/>
        <v>JP</v>
      </c>
      <c r="R22" s="92" t="str">
        <f ca="1">IF(A22="","",IF(ISERROR(MATCH($H22,SorP!B:B,0)),"",INDIRECT("'SorP'!$A$"&amp;MATCH($Q22&amp;$H22,SorP!C:C,0))))</f>
        <v/>
      </c>
      <c r="S22" s="94"/>
      <c r="T22" s="95" t="str">
        <f t="shared" si="2"/>
        <v>SiliconTokuyama Corporation</v>
      </c>
      <c r="U22" s="95" t="b">
        <f t="shared" si="3"/>
        <v>0</v>
      </c>
      <c r="V22" s="95" t="str">
        <f t="shared" si="1"/>
        <v>Silicon+</v>
      </c>
    </row>
    <row r="23" spans="1:22" s="95" customFormat="1" ht="20.100000000000001" customHeight="1">
      <c r="A23" s="88" t="s">
        <v>12935</v>
      </c>
      <c r="B23" s="88" t="s">
        <v>12964</v>
      </c>
      <c r="C23" s="88" t="s">
        <v>965</v>
      </c>
      <c r="D23" s="88"/>
      <c r="E23" s="88"/>
      <c r="F23" s="89"/>
      <c r="G23" s="90"/>
      <c r="H23" s="90"/>
      <c r="I23" s="91"/>
      <c r="J23" s="91"/>
      <c r="K23" s="91"/>
      <c r="L23" s="91"/>
      <c r="M23" s="91"/>
      <c r="N23" s="91"/>
      <c r="O23" s="92"/>
      <c r="P23" s="93"/>
      <c r="Q23" s="92" t="str">
        <f t="shared" ca="1" si="0"/>
        <v>JP</v>
      </c>
      <c r="R23" s="92" t="str">
        <f ca="1">IF(A23="","",IF(ISERROR(MATCH($H23,SorP!B:B,0)),"",INDIRECT("'SorP'!$A$"&amp;MATCH($Q23&amp;$H23,SorP!C:C,0))))</f>
        <v/>
      </c>
      <c r="S23" s="94"/>
      <c r="T23" s="95" t="str">
        <f t="shared" si="2"/>
        <v>SiliconMitsubishi Corporation</v>
      </c>
      <c r="U23" s="95" t="b">
        <f t="shared" si="3"/>
        <v>0</v>
      </c>
      <c r="V23" s="95" t="str">
        <f t="shared" si="1"/>
        <v>Silicon+</v>
      </c>
    </row>
    <row r="24" spans="1:22" s="95" customFormat="1" ht="20.100000000000001" customHeight="1">
      <c r="A24" s="88" t="s">
        <v>12935</v>
      </c>
      <c r="B24" s="88" t="s">
        <v>12965</v>
      </c>
      <c r="C24" s="88" t="s">
        <v>1213</v>
      </c>
      <c r="D24" s="88"/>
      <c r="E24" s="88"/>
      <c r="F24" s="89"/>
      <c r="G24" s="90" t="s">
        <v>12984</v>
      </c>
      <c r="H24" s="90" t="s">
        <v>12985</v>
      </c>
      <c r="I24" s="91"/>
      <c r="J24" s="91"/>
      <c r="K24" s="91"/>
      <c r="L24" s="91"/>
      <c r="M24" s="91"/>
      <c r="N24" s="91"/>
      <c r="O24" s="92"/>
      <c r="P24" s="93"/>
      <c r="Q24" s="92" t="str">
        <f t="shared" ca="1" si="0"/>
        <v>US</v>
      </c>
      <c r="R24" s="92" t="str">
        <f ca="1">IF(A24="","",IF(ISERROR(MATCH($H24,SorP!B:B,0)),"",INDIRECT("'SorP'!$A$"&amp;MATCH($Q24&amp;$H24,SorP!C:C,0))))</f>
        <v/>
      </c>
      <c r="S24" s="94"/>
      <c r="T24" s="95" t="str">
        <f t="shared" si="2"/>
        <v>SiliconHemlock Semiconductor</v>
      </c>
      <c r="U24" s="95" t="b">
        <f t="shared" si="3"/>
        <v>0</v>
      </c>
      <c r="V24" s="95" t="str">
        <f t="shared" si="1"/>
        <v>Silicon+</v>
      </c>
    </row>
    <row r="25" spans="1:22" s="95" customFormat="1" ht="20.100000000000001" customHeight="1">
      <c r="A25" s="88" t="s">
        <v>12937</v>
      </c>
      <c r="B25" s="88" t="s">
        <v>12966</v>
      </c>
      <c r="C25" s="88" t="s">
        <v>977</v>
      </c>
      <c r="D25" s="88"/>
      <c r="E25" s="88" t="s">
        <v>12986</v>
      </c>
      <c r="F25" s="89"/>
      <c r="G25" s="90" t="s">
        <v>12987</v>
      </c>
      <c r="H25" s="90" t="s">
        <v>6012</v>
      </c>
      <c r="I25" s="91"/>
      <c r="J25" s="91"/>
      <c r="K25" s="91"/>
      <c r="L25" s="91"/>
      <c r="M25" s="91"/>
      <c r="N25" s="91"/>
      <c r="O25" s="92"/>
      <c r="P25" s="93"/>
      <c r="Q25" s="92" t="str">
        <f t="shared" ca="1" si="0"/>
        <v>KP</v>
      </c>
      <c r="R25" s="92" t="e">
        <f ca="1">IF(A25="","",IF(ISERROR(MATCH($H25,SorP!B:B,0)),"",INDIRECT("'SorP'!$A$"&amp;MATCH($Q25&amp;$H25,SorP!C:C,0))))</f>
        <v>#N/A</v>
      </c>
      <c r="S25" s="94"/>
      <c r="T25" s="95" t="str">
        <f t="shared" si="2"/>
        <v>ZincKorea Zinc</v>
      </c>
      <c r="U25" s="95" t="b">
        <f t="shared" si="3"/>
        <v>0</v>
      </c>
      <c r="V25" s="95" t="str">
        <f t="shared" si="1"/>
        <v>Zinc+</v>
      </c>
    </row>
    <row r="26" spans="1:22" s="95" customFormat="1" ht="20.100000000000001" customHeight="1">
      <c r="A26" s="88" t="s">
        <v>12937</v>
      </c>
      <c r="B26" s="88" t="s">
        <v>12967</v>
      </c>
      <c r="C26" s="88" t="s">
        <v>1159</v>
      </c>
      <c r="D26" s="88"/>
      <c r="E26" s="88"/>
      <c r="F26" s="89"/>
      <c r="G26" s="90"/>
      <c r="H26" s="90"/>
      <c r="I26" s="91"/>
      <c r="J26" s="91"/>
      <c r="K26" s="91"/>
      <c r="L26" s="91"/>
      <c r="M26" s="91"/>
      <c r="N26" s="91"/>
      <c r="O26" s="92"/>
      <c r="P26" s="93"/>
      <c r="Q26" s="92" t="str">
        <f t="shared" ca="1" si="0"/>
        <v>ES</v>
      </c>
      <c r="R26" s="92" t="str">
        <f ca="1">IF(A26="","",IF(ISERROR(MATCH($H26,SorP!B:B,0)),"",INDIRECT("'SorP'!$A$"&amp;MATCH($Q26&amp;$H26,SorP!C:C,0))))</f>
        <v/>
      </c>
      <c r="S26" s="94"/>
      <c r="T26" s="95" t="str">
        <f t="shared" si="2"/>
        <v>ZincGlencore</v>
      </c>
      <c r="U26" s="95" t="b">
        <f t="shared" si="3"/>
        <v>0</v>
      </c>
      <c r="V26" s="95" t="str">
        <f t="shared" si="1"/>
        <v>Zinc+</v>
      </c>
    </row>
    <row r="27" spans="1:22" s="95" customFormat="1" ht="20.100000000000001" customHeight="1">
      <c r="A27" s="88" t="s">
        <v>12937</v>
      </c>
      <c r="B27" s="88" t="s">
        <v>12968</v>
      </c>
      <c r="C27" s="88" t="s">
        <v>947</v>
      </c>
      <c r="D27" s="88"/>
      <c r="E27" s="88"/>
      <c r="F27" s="89"/>
      <c r="G27" s="90" t="s">
        <v>12988</v>
      </c>
      <c r="H27" s="90" t="s">
        <v>12989</v>
      </c>
      <c r="I27" s="91"/>
      <c r="J27" s="91"/>
      <c r="K27" s="91"/>
      <c r="L27" s="91"/>
      <c r="M27" s="91"/>
      <c r="N27" s="91"/>
      <c r="O27" s="92"/>
      <c r="P27" s="93"/>
      <c r="Q27" s="92" t="str">
        <f t="shared" ca="1" si="0"/>
        <v>IN</v>
      </c>
      <c r="R27" s="92" t="str">
        <f ca="1">IF(A27="","",IF(ISERROR(MATCH($H27,SorP!B:B,0)),"",INDIRECT("'SorP'!$A$"&amp;MATCH($Q27&amp;$H27,SorP!C:C,0))))</f>
        <v/>
      </c>
      <c r="S27" s="94"/>
      <c r="T27" s="95" t="str">
        <f t="shared" si="2"/>
        <v>ZincHindustan Zinc Limited</v>
      </c>
      <c r="U27" s="95" t="b">
        <f t="shared" si="3"/>
        <v>0</v>
      </c>
      <c r="V27" s="95" t="str">
        <f t="shared" si="1"/>
        <v>Zinc+</v>
      </c>
    </row>
    <row r="28" spans="1:22" s="95" customFormat="1" ht="20.100000000000001" customHeight="1">
      <c r="A28" s="88" t="s">
        <v>12936</v>
      </c>
      <c r="B28" s="88" t="s">
        <v>12969</v>
      </c>
      <c r="C28" s="88" t="s">
        <v>1001</v>
      </c>
      <c r="D28" s="88"/>
      <c r="E28" s="88"/>
      <c r="F28" s="89"/>
      <c r="G28" s="90"/>
      <c r="H28" s="90"/>
      <c r="I28" s="91"/>
      <c r="J28" s="91"/>
      <c r="K28" s="91"/>
      <c r="L28" s="91"/>
      <c r="M28" s="91"/>
      <c r="N28" s="91"/>
      <c r="O28" s="92"/>
      <c r="P28" s="93"/>
      <c r="Q28" s="92" t="str">
        <f t="shared" ca="1" si="0"/>
        <v>LU</v>
      </c>
      <c r="R28" s="92" t="str">
        <f ca="1">IF(A28="","",IF(ISERROR(MATCH($H28,SorP!B:B,0)),"",INDIRECT("'SorP'!$A$"&amp;MATCH($Q28&amp;$H28,SorP!C:C,0))))</f>
        <v/>
      </c>
      <c r="S28" s="94"/>
      <c r="T28" s="95" t="str">
        <f t="shared" si="2"/>
        <v>SteelArcelorMittal</v>
      </c>
      <c r="U28" s="95" t="b">
        <f t="shared" si="3"/>
        <v>0</v>
      </c>
      <c r="V28" s="95" t="str">
        <f t="shared" si="1"/>
        <v>Steel+</v>
      </c>
    </row>
    <row r="29" spans="1:22" s="95" customFormat="1" ht="20.100000000000001" customHeight="1">
      <c r="A29" s="88" t="s">
        <v>12936</v>
      </c>
      <c r="B29" s="88" t="s">
        <v>12970</v>
      </c>
      <c r="C29" s="88" t="s">
        <v>831</v>
      </c>
      <c r="D29" s="88"/>
      <c r="E29" s="88"/>
      <c r="F29" s="89"/>
      <c r="G29" s="90"/>
      <c r="H29" s="90"/>
      <c r="I29" s="91"/>
      <c r="J29" s="91"/>
      <c r="K29" s="91"/>
      <c r="L29" s="91"/>
      <c r="M29" s="91"/>
      <c r="N29" s="91"/>
      <c r="O29" s="92"/>
      <c r="P29" s="93"/>
      <c r="Q29" s="92" t="str">
        <f t="shared" ca="1" si="0"/>
        <v>CN</v>
      </c>
      <c r="R29" s="92" t="str">
        <f ca="1">IF(A29="","",IF(ISERROR(MATCH($H29,SorP!B:B,0)),"",INDIRECT("'SorP'!$A$"&amp;MATCH($Q29&amp;$H29,SorP!C:C,0))))</f>
        <v/>
      </c>
      <c r="S29" s="94"/>
      <c r="T29" s="95" t="str">
        <f t="shared" si="2"/>
        <v>SteelAnsteel Group</v>
      </c>
      <c r="U29" s="95" t="b">
        <f t="shared" si="3"/>
        <v>0</v>
      </c>
      <c r="V29" s="95" t="str">
        <f t="shared" si="1"/>
        <v>Steel+</v>
      </c>
    </row>
    <row r="30" spans="1:22" s="95" customFormat="1" ht="20.100000000000001" customHeight="1">
      <c r="A30" s="88" t="s">
        <v>12936</v>
      </c>
      <c r="B30" s="88" t="s">
        <v>12971</v>
      </c>
      <c r="C30" s="88" t="s">
        <v>965</v>
      </c>
      <c r="D30" s="88"/>
      <c r="E30" s="88"/>
      <c r="F30" s="89"/>
      <c r="G30" s="90"/>
      <c r="H30" s="90"/>
      <c r="I30" s="91"/>
      <c r="J30" s="91"/>
      <c r="K30" s="91"/>
      <c r="L30" s="91"/>
      <c r="M30" s="91"/>
      <c r="N30" s="91"/>
      <c r="O30" s="92"/>
      <c r="P30" s="93"/>
      <c r="Q30" s="92" t="str">
        <f t="shared" ca="1" si="0"/>
        <v>JP</v>
      </c>
      <c r="R30" s="92" t="str">
        <f ca="1">IF(A30="","",IF(ISERROR(MATCH($H30,SorP!B:B,0)),"",INDIRECT("'SorP'!$A$"&amp;MATCH($Q30&amp;$H30,SorP!C:C,0))))</f>
        <v/>
      </c>
      <c r="S30" s="94"/>
      <c r="T30" s="95" t="str">
        <f t="shared" si="2"/>
        <v>SteelNippon Steel Corporation</v>
      </c>
      <c r="U30" s="95" t="b">
        <f t="shared" si="3"/>
        <v>0</v>
      </c>
      <c r="V30" s="95" t="str">
        <f t="shared" si="1"/>
        <v>Steel+</v>
      </c>
    </row>
    <row r="31" spans="1:22" s="95" customFormat="1" ht="20.100000000000001"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100000000000001"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100000000000001"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100000000000001"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100000000000001"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100000000000001"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100000000000001"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100000000000001"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100000000000001"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100000000000001"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100000000000001"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100000000000001"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100000000000001"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100000000000001"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100000000000001"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100000000000001"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100000000000001"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100000000000001"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100000000000001"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100000000000001"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100000000000001"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100000000000001"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100000000000001"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100000000000001"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100000000000001"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100000000000001"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100000000000001"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100000000000001"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100000000000001"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100000000000001"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100000000000001"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100000000000001"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100000000000001"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100000000000001"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100000000000001"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100000000000001"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100000000000001"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100000000000001" customHeight="1">
      <c r="A68" s="88"/>
      <c r="B68" s="88"/>
      <c r="C68" s="88"/>
      <c r="D68" s="88"/>
      <c r="E68" s="88"/>
      <c r="F68" s="89"/>
      <c r="G68" s="90"/>
      <c r="H68" s="90"/>
      <c r="I68" s="91"/>
      <c r="J68" s="91"/>
      <c r="K68" s="91"/>
      <c r="L68" s="91"/>
      <c r="M68" s="91"/>
      <c r="N68" s="91"/>
      <c r="O68" s="92"/>
      <c r="P68" s="93"/>
      <c r="Q68" s="92" t="str">
        <f t="shared" ca="1" si="0"/>
        <v/>
      </c>
      <c r="R68" s="92" t="str">
        <f ca="1">IF(A68="","",IF(ISERROR(MATCH($H68,SorP!B:B,0)),"",INDIRECT("'SorP'!$A$"&amp;MATCH($Q68&amp;$H68,SorP!C:C,0))))</f>
        <v/>
      </c>
      <c r="S68" s="94"/>
      <c r="T68" s="95" t="str">
        <f t="shared" si="2"/>
        <v/>
      </c>
      <c r="U68" s="95" t="b">
        <f t="shared" si="3"/>
        <v>1</v>
      </c>
      <c r="V68" s="95" t="str">
        <f t="shared" si="1"/>
        <v/>
      </c>
    </row>
    <row r="69" spans="1:22" s="95" customFormat="1" ht="20.100000000000001" customHeight="1">
      <c r="A69" s="88"/>
      <c r="B69" s="88"/>
      <c r="C69" s="88"/>
      <c r="D69" s="88"/>
      <c r="E69" s="88"/>
      <c r="F69" s="89"/>
      <c r="G69" s="90"/>
      <c r="H69" s="90"/>
      <c r="I69" s="91"/>
      <c r="J69" s="91"/>
      <c r="K69" s="91"/>
      <c r="L69" s="91"/>
      <c r="M69" s="91"/>
      <c r="N69" s="91"/>
      <c r="O69" s="92"/>
      <c r="P69" s="93"/>
      <c r="Q69" s="92" t="str">
        <f t="shared" ref="Q69:Q132" ca="1" si="4">IF(A69="","",IF(ISERROR(MATCH($C69,CL,0)),"Unknown",INDIRECT("'C'!$A$"&amp;MATCH($C69,CL,0)+1)))</f>
        <v/>
      </c>
      <c r="R69" s="92" t="str">
        <f ca="1">IF(A69="","",IF(ISERROR(MATCH($H69,SorP!B:B,0)),"",INDIRECT("'SorP'!$A$"&amp;MATCH($Q69&amp;$H69,SorP!C:C,0))))</f>
        <v/>
      </c>
      <c r="S69" s="94"/>
      <c r="T69" s="95" t="str">
        <f t="shared" si="2"/>
        <v/>
      </c>
      <c r="U69" s="95" t="b">
        <f t="shared" si="3"/>
        <v>1</v>
      </c>
      <c r="V69" s="95" t="str">
        <f t="shared" ref="V69:V132" si="5">IF(U69,"",A69&amp;"+")</f>
        <v/>
      </c>
    </row>
    <row r="70" spans="1:22" s="95" customFormat="1" ht="20.100000000000001"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ref="T70:T133" si="6">A70&amp;B70</f>
        <v/>
      </c>
      <c r="U70" s="95" t="b">
        <f t="shared" ref="U70:U133" si="7">OR(ISBLANK(B70),ISBLANK(C70))</f>
        <v>1</v>
      </c>
      <c r="V70" s="95" t="str">
        <f t="shared" si="5"/>
        <v/>
      </c>
    </row>
    <row r="71" spans="1:22" s="95" customFormat="1" ht="20.100000000000001"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100000000000001"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100000000000001"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100000000000001"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100000000000001"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100000000000001"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100000000000001"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100000000000001"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100000000000001"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100000000000001"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100000000000001"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100000000000001"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100000000000001"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100000000000001"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100000000000001"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100000000000001"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100000000000001"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100000000000001"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100000000000001"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100000000000001"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100000000000001"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100000000000001"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100000000000001"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100000000000001"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100000000000001"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100000000000001"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100000000000001"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100000000000001"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100000000000001"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100000000000001"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100000000000001"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100000000000001"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100000000000001"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100000000000001"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100000000000001"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100000000000001"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100000000000001"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100000000000001"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100000000000001"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100000000000001"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100000000000001"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100000000000001"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100000000000001"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100000000000001"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100000000000001"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100000000000001"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100000000000001"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100000000000001"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100000000000001"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100000000000001"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100000000000001"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100000000000001"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100000000000001"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100000000000001"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100000000000001"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100000000000001"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100000000000001"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100000000000001"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100000000000001"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100000000000001"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100000000000001"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100000000000001" customHeight="1">
      <c r="A132" s="88"/>
      <c r="B132" s="88"/>
      <c r="C132" s="88"/>
      <c r="D132" s="88"/>
      <c r="E132" s="88"/>
      <c r="F132" s="89"/>
      <c r="G132" s="90"/>
      <c r="H132" s="90"/>
      <c r="I132" s="91"/>
      <c r="J132" s="91"/>
      <c r="K132" s="91"/>
      <c r="L132" s="91"/>
      <c r="M132" s="91"/>
      <c r="N132" s="91"/>
      <c r="O132" s="92"/>
      <c r="P132" s="93"/>
      <c r="Q132" s="92" t="str">
        <f t="shared" ca="1" si="4"/>
        <v/>
      </c>
      <c r="R132" s="92" t="str">
        <f ca="1">IF(A132="","",IF(ISERROR(MATCH($H132,SorP!B:B,0)),"",INDIRECT("'SorP'!$A$"&amp;MATCH($Q132&amp;$H132,SorP!C:C,0))))</f>
        <v/>
      </c>
      <c r="S132" s="94"/>
      <c r="T132" s="95" t="str">
        <f t="shared" si="6"/>
        <v/>
      </c>
      <c r="U132" s="95" t="b">
        <f t="shared" si="7"/>
        <v>1</v>
      </c>
      <c r="V132" s="95" t="str">
        <f t="shared" si="5"/>
        <v/>
      </c>
    </row>
    <row r="133" spans="1:22" s="95" customFormat="1" ht="20.100000000000001" customHeight="1">
      <c r="A133" s="88"/>
      <c r="B133" s="88"/>
      <c r="C133" s="88"/>
      <c r="D133" s="88"/>
      <c r="E133" s="88"/>
      <c r="F133" s="89"/>
      <c r="G133" s="90"/>
      <c r="H133" s="90"/>
      <c r="I133" s="91"/>
      <c r="J133" s="91"/>
      <c r="K133" s="91"/>
      <c r="L133" s="91"/>
      <c r="M133" s="91"/>
      <c r="N133" s="91"/>
      <c r="O133" s="92"/>
      <c r="P133" s="93"/>
      <c r="Q133" s="92" t="str">
        <f t="shared" ref="Q133:Q196" ca="1" si="8">IF(A133="","",IF(ISERROR(MATCH($C133,CL,0)),"Unknown",INDIRECT("'C'!$A$"&amp;MATCH($C133,CL,0)+1)))</f>
        <v/>
      </c>
      <c r="R133" s="92" t="str">
        <f ca="1">IF(A133="","",IF(ISERROR(MATCH($H133,SorP!B:B,0)),"",INDIRECT("'SorP'!$A$"&amp;MATCH($Q133&amp;$H133,SorP!C:C,0))))</f>
        <v/>
      </c>
      <c r="S133" s="94"/>
      <c r="T133" s="95" t="str">
        <f t="shared" si="6"/>
        <v/>
      </c>
      <c r="U133" s="95" t="b">
        <f t="shared" si="7"/>
        <v>1</v>
      </c>
      <c r="V133" s="95" t="str">
        <f t="shared" ref="V133:V196" si="9">IF(U133,"",A133&amp;"+")</f>
        <v/>
      </c>
    </row>
    <row r="134" spans="1:22" s="95" customFormat="1" ht="20.100000000000001"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ref="T134:T197" si="10">A134&amp;B134</f>
        <v/>
      </c>
      <c r="U134" s="95" t="b">
        <f t="shared" ref="U134:U197" si="11">OR(ISBLANK(B134),ISBLANK(C134))</f>
        <v>1</v>
      </c>
      <c r="V134" s="95" t="str">
        <f t="shared" si="9"/>
        <v/>
      </c>
    </row>
    <row r="135" spans="1:22" s="95" customFormat="1" ht="20.100000000000001"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100000000000001"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100000000000001"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100000000000001"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100000000000001"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100000000000001"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100000000000001"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100000000000001"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100000000000001"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100000000000001"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100000000000001"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100000000000001"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100000000000001"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100000000000001"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100000000000001"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100000000000001"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100000000000001"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100000000000001"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100000000000001"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100000000000001"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100000000000001"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100000000000001"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100000000000001"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100000000000001"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100000000000001"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100000000000001"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100000000000001"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100000000000001"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100000000000001"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100000000000001"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100000000000001"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100000000000001"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100000000000001"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100000000000001"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100000000000001"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100000000000001"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100000000000001"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100000000000001"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100000000000001"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100000000000001"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100000000000001"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100000000000001"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100000000000001"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100000000000001"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100000000000001"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100000000000001"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100000000000001"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100000000000001"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100000000000001"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100000000000001"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100000000000001"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100000000000001"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100000000000001"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100000000000001"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100000000000001"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100000000000001"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100000000000001"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100000000000001"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100000000000001"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100000000000001"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100000000000001"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100000000000001" customHeight="1">
      <c r="A196" s="88"/>
      <c r="B196" s="88"/>
      <c r="C196" s="88"/>
      <c r="D196" s="88"/>
      <c r="E196" s="88"/>
      <c r="F196" s="89"/>
      <c r="G196" s="90"/>
      <c r="H196" s="90"/>
      <c r="I196" s="91"/>
      <c r="J196" s="91"/>
      <c r="K196" s="91"/>
      <c r="L196" s="91"/>
      <c r="M196" s="91"/>
      <c r="N196" s="91"/>
      <c r="O196" s="92"/>
      <c r="P196" s="93"/>
      <c r="Q196" s="92" t="str">
        <f t="shared" ca="1" si="8"/>
        <v/>
      </c>
      <c r="R196" s="92" t="str">
        <f ca="1">IF(A196="","",IF(ISERROR(MATCH($H196,SorP!B:B,0)),"",INDIRECT("'SorP'!$A$"&amp;MATCH($Q196&amp;$H196,SorP!C:C,0))))</f>
        <v/>
      </c>
      <c r="S196" s="94"/>
      <c r="T196" s="95" t="str">
        <f t="shared" si="10"/>
        <v/>
      </c>
      <c r="U196" s="95" t="b">
        <f t="shared" si="11"/>
        <v>1</v>
      </c>
      <c r="V196" s="95" t="str">
        <f t="shared" si="9"/>
        <v/>
      </c>
    </row>
    <row r="197" spans="1:22" s="95" customFormat="1" ht="20.100000000000001" customHeight="1">
      <c r="A197" s="88"/>
      <c r="B197" s="88"/>
      <c r="C197" s="88"/>
      <c r="D197" s="88"/>
      <c r="E197" s="88"/>
      <c r="F197" s="89"/>
      <c r="G197" s="90"/>
      <c r="H197" s="90"/>
      <c r="I197" s="91"/>
      <c r="J197" s="91"/>
      <c r="K197" s="91"/>
      <c r="L197" s="91"/>
      <c r="M197" s="91"/>
      <c r="N197" s="91"/>
      <c r="O197" s="92"/>
      <c r="P197" s="93"/>
      <c r="Q197" s="92" t="str">
        <f t="shared" ref="Q197:Q260" ca="1" si="12">IF(A197="","",IF(ISERROR(MATCH($C197,CL,0)),"Unknown",INDIRECT("'C'!$A$"&amp;MATCH($C197,CL,0)+1)))</f>
        <v/>
      </c>
      <c r="R197" s="92" t="str">
        <f ca="1">IF(A197="","",IF(ISERROR(MATCH($H197,SorP!B:B,0)),"",INDIRECT("'SorP'!$A$"&amp;MATCH($Q197&amp;$H197,SorP!C:C,0))))</f>
        <v/>
      </c>
      <c r="S197" s="94"/>
      <c r="T197" s="95" t="str">
        <f t="shared" si="10"/>
        <v/>
      </c>
      <c r="U197" s="95" t="b">
        <f t="shared" si="11"/>
        <v>1</v>
      </c>
      <c r="V197" s="95" t="str">
        <f t="shared" ref="V197:V260" si="13">IF(U197,"",A197&amp;"+")</f>
        <v/>
      </c>
    </row>
    <row r="198" spans="1:22" s="95" customFormat="1" ht="20.100000000000001"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ref="T198:T261" si="14">A198&amp;B198</f>
        <v/>
      </c>
      <c r="U198" s="95" t="b">
        <f t="shared" ref="U198:U261" si="15">OR(ISBLANK(B198),ISBLANK(C198))</f>
        <v>1</v>
      </c>
      <c r="V198" s="95" t="str">
        <f t="shared" si="13"/>
        <v/>
      </c>
    </row>
    <row r="199" spans="1:22" s="95" customFormat="1" ht="20.100000000000001"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100000000000001"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100000000000001"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100000000000001"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100000000000001"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100000000000001"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100000000000001"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100000000000001"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100000000000001"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100000000000001"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100000000000001"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100000000000001"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100000000000001"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100000000000001"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100000000000001"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100000000000001"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100000000000001"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100000000000001"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100000000000001"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100000000000001"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100000000000001"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100000000000001"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100000000000001"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100000000000001"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100000000000001"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100000000000001"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100000000000001"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100000000000001"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100000000000001"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100000000000001"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100000000000001"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100000000000001"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100000000000001"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100000000000001"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100000000000001"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100000000000001"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100000000000001"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100000000000001"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100000000000001"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100000000000001"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100000000000001"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100000000000001"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100000000000001"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100000000000001"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100000000000001"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100000000000001"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100000000000001"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100000000000001"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100000000000001"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100000000000001"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100000000000001"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100000000000001"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100000000000001"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100000000000001"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100000000000001"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100000000000001"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100000000000001"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100000000000001"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100000000000001"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100000000000001"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100000000000001"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100000000000001" customHeight="1">
      <c r="A260" s="88"/>
      <c r="B260" s="88"/>
      <c r="C260" s="88"/>
      <c r="D260" s="88"/>
      <c r="E260" s="88"/>
      <c r="F260" s="89"/>
      <c r="G260" s="90"/>
      <c r="H260" s="90"/>
      <c r="I260" s="91"/>
      <c r="J260" s="91"/>
      <c r="K260" s="91"/>
      <c r="L260" s="91"/>
      <c r="M260" s="91"/>
      <c r="N260" s="91"/>
      <c r="O260" s="92"/>
      <c r="P260" s="93"/>
      <c r="Q260" s="92" t="str">
        <f t="shared" ca="1" si="12"/>
        <v/>
      </c>
      <c r="R260" s="92" t="str">
        <f ca="1">IF(A260="","",IF(ISERROR(MATCH($H260,SorP!B:B,0)),"",INDIRECT("'SorP'!$A$"&amp;MATCH($Q260&amp;$H260,SorP!C:C,0))))</f>
        <v/>
      </c>
      <c r="S260" s="94"/>
      <c r="T260" s="95" t="str">
        <f t="shared" si="14"/>
        <v/>
      </c>
      <c r="U260" s="95" t="b">
        <f t="shared" si="15"/>
        <v>1</v>
      </c>
      <c r="V260" s="95" t="str">
        <f t="shared" si="13"/>
        <v/>
      </c>
    </row>
    <row r="261" spans="1:22" s="95" customFormat="1" ht="20.100000000000001" customHeight="1">
      <c r="A261" s="88"/>
      <c r="B261" s="88"/>
      <c r="C261" s="88"/>
      <c r="D261" s="88"/>
      <c r="E261" s="88"/>
      <c r="F261" s="89"/>
      <c r="G261" s="90"/>
      <c r="H261" s="90"/>
      <c r="I261" s="91"/>
      <c r="J261" s="91"/>
      <c r="K261" s="91"/>
      <c r="L261" s="91"/>
      <c r="M261" s="91"/>
      <c r="N261" s="91"/>
      <c r="O261" s="92"/>
      <c r="P261" s="93"/>
      <c r="Q261" s="92" t="str">
        <f t="shared" ref="Q261:Q324" ca="1" si="16">IF(A261="","",IF(ISERROR(MATCH($C261,CL,0)),"Unknown",INDIRECT("'C'!$A$"&amp;MATCH($C261,CL,0)+1)))</f>
        <v/>
      </c>
      <c r="R261" s="92" t="str">
        <f ca="1">IF(A261="","",IF(ISERROR(MATCH($H261,SorP!B:B,0)),"",INDIRECT("'SorP'!$A$"&amp;MATCH($Q261&amp;$H261,SorP!C:C,0))))</f>
        <v/>
      </c>
      <c r="S261" s="94"/>
      <c r="T261" s="95" t="str">
        <f t="shared" si="14"/>
        <v/>
      </c>
      <c r="U261" s="95" t="b">
        <f t="shared" si="15"/>
        <v>1</v>
      </c>
      <c r="V261" s="95" t="str">
        <f t="shared" ref="V261:V324" si="17">IF(U261,"",A261&amp;"+")</f>
        <v/>
      </c>
    </row>
    <row r="262" spans="1:22" s="95" customFormat="1" ht="20.100000000000001"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ref="T262:T325" si="18">A262&amp;B262</f>
        <v/>
      </c>
      <c r="U262" s="95" t="b">
        <f t="shared" ref="U262:U325" si="19">OR(ISBLANK(B262),ISBLANK(C262))</f>
        <v>1</v>
      </c>
      <c r="V262" s="95" t="str">
        <f t="shared" si="17"/>
        <v/>
      </c>
    </row>
    <row r="263" spans="1:22" s="95" customFormat="1" ht="20.100000000000001"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100000000000001"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100000000000001"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100000000000001"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100000000000001"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100000000000001"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100000000000001"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100000000000001"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100000000000001"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100000000000001"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100000000000001"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100000000000001"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100000000000001"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100000000000001"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100000000000001"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100000000000001"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100000000000001"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100000000000001"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100000000000001"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100000000000001"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100000000000001"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100000000000001"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100000000000001"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100000000000001"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100000000000001"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100000000000001"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100000000000001"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100000000000001"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100000000000001"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100000000000001"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100000000000001"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100000000000001"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100000000000001"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100000000000001"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100000000000001"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100000000000001"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100000000000001"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100000000000001"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100000000000001"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100000000000001"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100000000000001"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100000000000001"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100000000000001"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100000000000001"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100000000000001"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100000000000001"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100000000000001"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100000000000001"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100000000000001"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100000000000001"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100000000000001"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100000000000001"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100000000000001"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100000000000001"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100000000000001"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100000000000001"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100000000000001"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100000000000001"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100000000000001"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100000000000001"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100000000000001"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100000000000001" customHeight="1">
      <c r="A324" s="88"/>
      <c r="B324" s="88"/>
      <c r="C324" s="88"/>
      <c r="D324" s="88"/>
      <c r="E324" s="88"/>
      <c r="F324" s="89"/>
      <c r="G324" s="90"/>
      <c r="H324" s="90"/>
      <c r="I324" s="91"/>
      <c r="J324" s="91"/>
      <c r="K324" s="91"/>
      <c r="L324" s="91"/>
      <c r="M324" s="91"/>
      <c r="N324" s="91"/>
      <c r="O324" s="92"/>
      <c r="P324" s="93"/>
      <c r="Q324" s="92" t="str">
        <f t="shared" ca="1" si="16"/>
        <v/>
      </c>
      <c r="R324" s="92" t="str">
        <f ca="1">IF(A324="","",IF(ISERROR(MATCH($H324,SorP!B:B,0)),"",INDIRECT("'SorP'!$A$"&amp;MATCH($Q324&amp;$H324,SorP!C:C,0))))</f>
        <v/>
      </c>
      <c r="S324" s="94"/>
      <c r="T324" s="95" t="str">
        <f t="shared" si="18"/>
        <v/>
      </c>
      <c r="U324" s="95" t="b">
        <f t="shared" si="19"/>
        <v>1</v>
      </c>
      <c r="V324" s="95" t="str">
        <f t="shared" si="17"/>
        <v/>
      </c>
    </row>
    <row r="325" spans="1:22" s="95" customFormat="1" ht="20.100000000000001" customHeight="1">
      <c r="A325" s="88"/>
      <c r="B325" s="88"/>
      <c r="C325" s="88"/>
      <c r="D325" s="88"/>
      <c r="E325" s="88"/>
      <c r="F325" s="89"/>
      <c r="G325" s="90"/>
      <c r="H325" s="90"/>
      <c r="I325" s="91"/>
      <c r="J325" s="91"/>
      <c r="K325" s="91"/>
      <c r="L325" s="91"/>
      <c r="M325" s="91"/>
      <c r="N325" s="91"/>
      <c r="O325" s="92"/>
      <c r="P325" s="93"/>
      <c r="Q325" s="92" t="str">
        <f t="shared" ref="Q325:Q388" ca="1" si="20">IF(A325="","",IF(ISERROR(MATCH($C325,CL,0)),"Unknown",INDIRECT("'C'!$A$"&amp;MATCH($C325,CL,0)+1)))</f>
        <v/>
      </c>
      <c r="R325" s="92" t="str">
        <f ca="1">IF(A325="","",IF(ISERROR(MATCH($H325,SorP!B:B,0)),"",INDIRECT("'SorP'!$A$"&amp;MATCH($Q325&amp;$H325,SorP!C:C,0))))</f>
        <v/>
      </c>
      <c r="S325" s="94"/>
      <c r="T325" s="95" t="str">
        <f t="shared" si="18"/>
        <v/>
      </c>
      <c r="U325" s="95" t="b">
        <f t="shared" si="19"/>
        <v>1</v>
      </c>
      <c r="V325" s="95" t="str">
        <f t="shared" ref="V325:V388" si="21">IF(U325,"",A325&amp;"+")</f>
        <v/>
      </c>
    </row>
    <row r="326" spans="1:22" s="95" customFormat="1" ht="20.100000000000001"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ref="T326:T389" si="22">A326&amp;B326</f>
        <v/>
      </c>
      <c r="U326" s="95" t="b">
        <f t="shared" ref="U326:U389" si="23">OR(ISBLANK(B326),ISBLANK(C326))</f>
        <v>1</v>
      </c>
      <c r="V326" s="95" t="str">
        <f t="shared" si="21"/>
        <v/>
      </c>
    </row>
    <row r="327" spans="1:22" s="95" customFormat="1" ht="20.100000000000001"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100000000000001"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100000000000001"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100000000000001"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100000000000001"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100000000000001"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100000000000001"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100000000000001"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100000000000001"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100000000000001"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100000000000001"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100000000000001"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100000000000001"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100000000000001"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100000000000001"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100000000000001"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100000000000001"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100000000000001"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100000000000001"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100000000000001"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100000000000001"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100000000000001"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100000000000001"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100000000000001"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100000000000001"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100000000000001"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100000000000001"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100000000000001"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100000000000001"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100000000000001"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100000000000001"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100000000000001"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100000000000001"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100000000000001"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100000000000001"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100000000000001"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100000000000001"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100000000000001"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100000000000001"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100000000000001"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100000000000001"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100000000000001"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100000000000001"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100000000000001"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100000000000001"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100000000000001"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100000000000001"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100000000000001"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100000000000001"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100000000000001"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100000000000001"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100000000000001"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100000000000001"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100000000000001"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100000000000001"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100000000000001"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100000000000001"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100000000000001"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100000000000001"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100000000000001"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100000000000001"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100000000000001" customHeight="1">
      <c r="A388" s="88"/>
      <c r="B388" s="88"/>
      <c r="C388" s="88"/>
      <c r="D388" s="88"/>
      <c r="E388" s="88"/>
      <c r="F388" s="89"/>
      <c r="G388" s="90"/>
      <c r="H388" s="90"/>
      <c r="I388" s="91"/>
      <c r="J388" s="91"/>
      <c r="K388" s="91"/>
      <c r="L388" s="91"/>
      <c r="M388" s="91"/>
      <c r="N388" s="91"/>
      <c r="O388" s="92"/>
      <c r="P388" s="93"/>
      <c r="Q388" s="92" t="str">
        <f t="shared" ca="1" si="20"/>
        <v/>
      </c>
      <c r="R388" s="92" t="str">
        <f ca="1">IF(A388="","",IF(ISERROR(MATCH($H388,SorP!B:B,0)),"",INDIRECT("'SorP'!$A$"&amp;MATCH($Q388&amp;$H388,SorP!C:C,0))))</f>
        <v/>
      </c>
      <c r="S388" s="94"/>
      <c r="T388" s="95" t="str">
        <f t="shared" si="22"/>
        <v/>
      </c>
      <c r="U388" s="95" t="b">
        <f t="shared" si="23"/>
        <v>1</v>
      </c>
      <c r="V388" s="95" t="str">
        <f t="shared" si="21"/>
        <v/>
      </c>
    </row>
    <row r="389" spans="1:22" s="95" customFormat="1" ht="20.100000000000001" customHeight="1">
      <c r="A389" s="88"/>
      <c r="B389" s="88"/>
      <c r="C389" s="88"/>
      <c r="D389" s="88"/>
      <c r="E389" s="88"/>
      <c r="F389" s="89"/>
      <c r="G389" s="90"/>
      <c r="H389" s="90"/>
      <c r="I389" s="91"/>
      <c r="J389" s="91"/>
      <c r="K389" s="91"/>
      <c r="L389" s="91"/>
      <c r="M389" s="91"/>
      <c r="N389" s="91"/>
      <c r="O389" s="92"/>
      <c r="P389" s="93"/>
      <c r="Q389" s="92" t="str">
        <f t="shared" ref="Q389:Q452" ca="1" si="24">IF(A389="","",IF(ISERROR(MATCH($C389,CL,0)),"Unknown",INDIRECT("'C'!$A$"&amp;MATCH($C389,CL,0)+1)))</f>
        <v/>
      </c>
      <c r="R389" s="92" t="str">
        <f ca="1">IF(A389="","",IF(ISERROR(MATCH($H389,SorP!B:B,0)),"",INDIRECT("'SorP'!$A$"&amp;MATCH($Q389&amp;$H389,SorP!C:C,0))))</f>
        <v/>
      </c>
      <c r="S389" s="94"/>
      <c r="T389" s="95" t="str">
        <f t="shared" si="22"/>
        <v/>
      </c>
      <c r="U389" s="95" t="b">
        <f t="shared" si="23"/>
        <v>1</v>
      </c>
      <c r="V389" s="95" t="str">
        <f t="shared" ref="V389:V452" si="25">IF(U389,"",A389&amp;"+")</f>
        <v/>
      </c>
    </row>
    <row r="390" spans="1:22" s="95" customFormat="1" ht="20.100000000000001"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ref="T390:T453" si="26">A390&amp;B390</f>
        <v/>
      </c>
      <c r="U390" s="95" t="b">
        <f t="shared" ref="U390:U453" si="27">OR(ISBLANK(B390),ISBLANK(C390))</f>
        <v>1</v>
      </c>
      <c r="V390" s="95" t="str">
        <f t="shared" si="25"/>
        <v/>
      </c>
    </row>
    <row r="391" spans="1:22" s="95" customFormat="1" ht="20.100000000000001"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100000000000001"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100000000000001"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100000000000001"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100000000000001"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100000000000001"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100000000000001"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100000000000001"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100000000000001"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100000000000001"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100000000000001"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100000000000001"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100000000000001"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100000000000001"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100000000000001"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100000000000001"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100000000000001"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100000000000001"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100000000000001"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100000000000001"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100000000000001"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100000000000001"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100000000000001"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100000000000001"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100000000000001"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100000000000001"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100000000000001"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100000000000001"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100000000000001"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100000000000001"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100000000000001"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100000000000001"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100000000000001"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100000000000001"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100000000000001"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100000000000001"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100000000000001"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100000000000001"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100000000000001"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100000000000001"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100000000000001"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100000000000001"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100000000000001"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100000000000001"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100000000000001"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100000000000001"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100000000000001"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100000000000001"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100000000000001"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100000000000001"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100000000000001"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100000000000001"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100000000000001"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100000000000001"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100000000000001"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100000000000001"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100000000000001"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100000000000001"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100000000000001"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100000000000001"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100000000000001"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100000000000001" customHeight="1">
      <c r="A452" s="88"/>
      <c r="B452" s="88"/>
      <c r="C452" s="88"/>
      <c r="D452" s="88"/>
      <c r="E452" s="88"/>
      <c r="F452" s="89"/>
      <c r="G452" s="90"/>
      <c r="H452" s="90"/>
      <c r="I452" s="91"/>
      <c r="J452" s="91"/>
      <c r="K452" s="91"/>
      <c r="L452" s="91"/>
      <c r="M452" s="91"/>
      <c r="N452" s="91"/>
      <c r="O452" s="92"/>
      <c r="P452" s="93"/>
      <c r="Q452" s="92" t="str">
        <f t="shared" ca="1" si="24"/>
        <v/>
      </c>
      <c r="R452" s="92" t="str">
        <f ca="1">IF(A452="","",IF(ISERROR(MATCH($H452,SorP!B:B,0)),"",INDIRECT("'SorP'!$A$"&amp;MATCH($Q452&amp;$H452,SorP!C:C,0))))</f>
        <v/>
      </c>
      <c r="S452" s="94"/>
      <c r="T452" s="95" t="str">
        <f t="shared" si="26"/>
        <v/>
      </c>
      <c r="U452" s="95" t="b">
        <f t="shared" si="27"/>
        <v>1</v>
      </c>
      <c r="V452" s="95" t="str">
        <f t="shared" si="25"/>
        <v/>
      </c>
    </row>
    <row r="453" spans="1:22" s="95" customFormat="1" ht="20.100000000000001" customHeight="1">
      <c r="A453" s="88"/>
      <c r="B453" s="88"/>
      <c r="C453" s="88"/>
      <c r="D453" s="88"/>
      <c r="E453" s="88"/>
      <c r="F453" s="89"/>
      <c r="G453" s="90"/>
      <c r="H453" s="90"/>
      <c r="I453" s="91"/>
      <c r="J453" s="91"/>
      <c r="K453" s="91"/>
      <c r="L453" s="91"/>
      <c r="M453" s="91"/>
      <c r="N453" s="91"/>
      <c r="O453" s="92"/>
      <c r="P453" s="93"/>
      <c r="Q453" s="92" t="str">
        <f t="shared" ref="Q453:Q516" ca="1" si="28">IF(A453="","",IF(ISERROR(MATCH($C453,CL,0)),"Unknown",INDIRECT("'C'!$A$"&amp;MATCH($C453,CL,0)+1)))</f>
        <v/>
      </c>
      <c r="R453" s="92" t="str">
        <f ca="1">IF(A453="","",IF(ISERROR(MATCH($H453,SorP!B:B,0)),"",INDIRECT("'SorP'!$A$"&amp;MATCH($Q453&amp;$H453,SorP!C:C,0))))</f>
        <v/>
      </c>
      <c r="S453" s="94"/>
      <c r="T453" s="95" t="str">
        <f t="shared" si="26"/>
        <v/>
      </c>
      <c r="U453" s="95" t="b">
        <f t="shared" si="27"/>
        <v>1</v>
      </c>
      <c r="V453" s="95" t="str">
        <f t="shared" ref="V453:V516" si="29">IF(U453,"",A453&amp;"+")</f>
        <v/>
      </c>
    </row>
    <row r="454" spans="1:22" s="95" customFormat="1" ht="20.100000000000001"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ref="T454:T517" si="30">A454&amp;B454</f>
        <v/>
      </c>
      <c r="U454" s="95" t="b">
        <f t="shared" ref="U454:U517" si="31">OR(ISBLANK(B454),ISBLANK(C454))</f>
        <v>1</v>
      </c>
      <c r="V454" s="95" t="str">
        <f t="shared" si="29"/>
        <v/>
      </c>
    </row>
    <row r="455" spans="1:22" s="95" customFormat="1" ht="20.100000000000001"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100000000000001"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100000000000001"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100000000000001"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100000000000001"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100000000000001"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100000000000001"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100000000000001"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100000000000001"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100000000000001"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100000000000001"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100000000000001"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100000000000001"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100000000000001"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100000000000001"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100000000000001"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100000000000001"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100000000000001"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100000000000001"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100000000000001"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100000000000001"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100000000000001"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100000000000001"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100000000000001"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100000000000001"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100000000000001"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100000000000001"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100000000000001"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100000000000001"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100000000000001"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100000000000001"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100000000000001"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100000000000001"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100000000000001"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100000000000001"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100000000000001"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100000000000001"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100000000000001"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100000000000001"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100000000000001"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100000000000001"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100000000000001"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100000000000001"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100000000000001"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100000000000001"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100000000000001"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100000000000001"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100000000000001"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100000000000001"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100000000000001"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100000000000001"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100000000000001"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100000000000001"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100000000000001"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100000000000001"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100000000000001"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100000000000001"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100000000000001"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100000000000001"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100000000000001"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100000000000001"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100000000000001" customHeight="1">
      <c r="A516" s="88"/>
      <c r="B516" s="88"/>
      <c r="C516" s="88"/>
      <c r="D516" s="88"/>
      <c r="E516" s="88"/>
      <c r="F516" s="89"/>
      <c r="G516" s="90"/>
      <c r="H516" s="90"/>
      <c r="I516" s="91"/>
      <c r="J516" s="91"/>
      <c r="K516" s="91"/>
      <c r="L516" s="91"/>
      <c r="M516" s="91"/>
      <c r="N516" s="91"/>
      <c r="O516" s="92"/>
      <c r="P516" s="93"/>
      <c r="Q516" s="92" t="str">
        <f t="shared" ca="1" si="28"/>
        <v/>
      </c>
      <c r="R516" s="92" t="str">
        <f ca="1">IF(A516="","",IF(ISERROR(MATCH($H516,SorP!B:B,0)),"",INDIRECT("'SorP'!$A$"&amp;MATCH($Q516&amp;$H516,SorP!C:C,0))))</f>
        <v/>
      </c>
      <c r="S516" s="94"/>
      <c r="T516" s="95" t="str">
        <f t="shared" si="30"/>
        <v/>
      </c>
      <c r="U516" s="95" t="b">
        <f t="shared" si="31"/>
        <v>1</v>
      </c>
      <c r="V516" s="95" t="str">
        <f t="shared" si="29"/>
        <v/>
      </c>
    </row>
    <row r="517" spans="1:22" s="95" customFormat="1" ht="20.100000000000001" customHeight="1">
      <c r="A517" s="88"/>
      <c r="B517" s="88"/>
      <c r="C517" s="88"/>
      <c r="D517" s="88"/>
      <c r="E517" s="88"/>
      <c r="F517" s="89"/>
      <c r="G517" s="90"/>
      <c r="H517" s="90"/>
      <c r="I517" s="91"/>
      <c r="J517" s="91"/>
      <c r="K517" s="91"/>
      <c r="L517" s="91"/>
      <c r="M517" s="91"/>
      <c r="N517" s="91"/>
      <c r="O517" s="92"/>
      <c r="P517" s="93"/>
      <c r="Q517" s="92" t="str">
        <f t="shared" ref="Q517:Q580" ca="1" si="32">IF(A517="","",IF(ISERROR(MATCH($C517,CL,0)),"Unknown",INDIRECT("'C'!$A$"&amp;MATCH($C517,CL,0)+1)))</f>
        <v/>
      </c>
      <c r="R517" s="92" t="str">
        <f ca="1">IF(A517="","",IF(ISERROR(MATCH($H517,SorP!B:B,0)),"",INDIRECT("'SorP'!$A$"&amp;MATCH($Q517&amp;$H517,SorP!C:C,0))))</f>
        <v/>
      </c>
      <c r="S517" s="94"/>
      <c r="T517" s="95" t="str">
        <f t="shared" si="30"/>
        <v/>
      </c>
      <c r="U517" s="95" t="b">
        <f t="shared" si="31"/>
        <v>1</v>
      </c>
      <c r="V517" s="95" t="str">
        <f t="shared" ref="V517:V580" si="33">IF(U517,"",A517&amp;"+")</f>
        <v/>
      </c>
    </row>
    <row r="518" spans="1:22" s="95" customFormat="1" ht="20.100000000000001"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ref="T518:T581" si="34">A518&amp;B518</f>
        <v/>
      </c>
      <c r="U518" s="95" t="b">
        <f t="shared" ref="U518:U581" si="35">OR(ISBLANK(B518),ISBLANK(C518))</f>
        <v>1</v>
      </c>
      <c r="V518" s="95" t="str">
        <f t="shared" si="33"/>
        <v/>
      </c>
    </row>
    <row r="519" spans="1:22" s="95" customFormat="1" ht="20.100000000000001"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100000000000001"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100000000000001"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100000000000001"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100000000000001"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100000000000001"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100000000000001"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100000000000001"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100000000000001"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100000000000001"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100000000000001"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100000000000001"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100000000000001"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100000000000001"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100000000000001"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100000000000001"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100000000000001"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100000000000001"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100000000000001"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100000000000001"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100000000000001"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100000000000001"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100000000000001"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100000000000001"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100000000000001"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100000000000001"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100000000000001"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100000000000001"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100000000000001"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100000000000001"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100000000000001"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100000000000001"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100000000000001"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100000000000001"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100000000000001"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100000000000001"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100000000000001"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100000000000001"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100000000000001"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100000000000001"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100000000000001"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100000000000001"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100000000000001"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100000000000001"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100000000000001"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100000000000001"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100000000000001"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100000000000001"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100000000000001"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100000000000001"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100000000000001"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100000000000001"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100000000000001"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100000000000001"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100000000000001"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100000000000001"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100000000000001"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100000000000001"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100000000000001"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100000000000001"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100000000000001"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100000000000001" customHeight="1">
      <c r="A580" s="88"/>
      <c r="B580" s="88"/>
      <c r="C580" s="88"/>
      <c r="D580" s="88"/>
      <c r="E580" s="88"/>
      <c r="F580" s="89"/>
      <c r="G580" s="90"/>
      <c r="H580" s="90"/>
      <c r="I580" s="91"/>
      <c r="J580" s="91"/>
      <c r="K580" s="91"/>
      <c r="L580" s="91"/>
      <c r="M580" s="91"/>
      <c r="N580" s="91"/>
      <c r="O580" s="92"/>
      <c r="P580" s="93"/>
      <c r="Q580" s="92" t="str">
        <f t="shared" ca="1" si="32"/>
        <v/>
      </c>
      <c r="R580" s="92" t="str">
        <f ca="1">IF(A580="","",IF(ISERROR(MATCH($H580,SorP!B:B,0)),"",INDIRECT("'SorP'!$A$"&amp;MATCH($Q580&amp;$H580,SorP!C:C,0))))</f>
        <v/>
      </c>
      <c r="S580" s="94"/>
      <c r="T580" s="95" t="str">
        <f t="shared" si="34"/>
        <v/>
      </c>
      <c r="U580" s="95" t="b">
        <f t="shared" si="35"/>
        <v>1</v>
      </c>
      <c r="V580" s="95" t="str">
        <f t="shared" si="33"/>
        <v/>
      </c>
    </row>
    <row r="581" spans="1:22" s="95" customFormat="1" ht="20.100000000000001" customHeight="1">
      <c r="A581" s="88"/>
      <c r="B581" s="88"/>
      <c r="C581" s="88"/>
      <c r="D581" s="88"/>
      <c r="E581" s="88"/>
      <c r="F581" s="89"/>
      <c r="G581" s="90"/>
      <c r="H581" s="90"/>
      <c r="I581" s="91"/>
      <c r="J581" s="91"/>
      <c r="K581" s="91"/>
      <c r="L581" s="91"/>
      <c r="M581" s="91"/>
      <c r="N581" s="91"/>
      <c r="O581" s="92"/>
      <c r="P581" s="93"/>
      <c r="Q581" s="92" t="str">
        <f t="shared" ref="Q581:Q644" ca="1" si="36">IF(A581="","",IF(ISERROR(MATCH($C581,CL,0)),"Unknown",INDIRECT("'C'!$A$"&amp;MATCH($C581,CL,0)+1)))</f>
        <v/>
      </c>
      <c r="R581" s="92" t="str">
        <f ca="1">IF(A581="","",IF(ISERROR(MATCH($H581,SorP!B:B,0)),"",INDIRECT("'SorP'!$A$"&amp;MATCH($Q581&amp;$H581,SorP!C:C,0))))</f>
        <v/>
      </c>
      <c r="S581" s="94"/>
      <c r="T581" s="95" t="str">
        <f t="shared" si="34"/>
        <v/>
      </c>
      <c r="U581" s="95" t="b">
        <f t="shared" si="35"/>
        <v>1</v>
      </c>
      <c r="V581" s="95" t="str">
        <f t="shared" ref="V581:V644" si="37">IF(U581,"",A581&amp;"+")</f>
        <v/>
      </c>
    </row>
    <row r="582" spans="1:22" s="95" customFormat="1" ht="20.100000000000001"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ref="T582:T645" si="38">A582&amp;B582</f>
        <v/>
      </c>
      <c r="U582" s="95" t="b">
        <f t="shared" ref="U582:U645" si="39">OR(ISBLANK(B582),ISBLANK(C582))</f>
        <v>1</v>
      </c>
      <c r="V582" s="95" t="str">
        <f t="shared" si="37"/>
        <v/>
      </c>
    </row>
    <row r="583" spans="1:22" s="95" customFormat="1" ht="20.100000000000001"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100000000000001"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100000000000001"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100000000000001"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100000000000001"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100000000000001"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100000000000001"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100000000000001"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100000000000001"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100000000000001"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100000000000001"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100000000000001"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100000000000001"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100000000000001"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100000000000001"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100000000000001"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100000000000001"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100000000000001"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100000000000001"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100000000000001"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100000000000001"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100000000000001"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100000000000001"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100000000000001"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100000000000001"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100000000000001"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100000000000001"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100000000000001"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100000000000001"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100000000000001"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100000000000001"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100000000000001"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100000000000001"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100000000000001"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100000000000001"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100000000000001"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100000000000001"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100000000000001"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100000000000001"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100000000000001"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100000000000001"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100000000000001"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100000000000001"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100000000000001"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100000000000001"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100000000000001"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100000000000001"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100000000000001"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100000000000001"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100000000000001"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100000000000001"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100000000000001"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100000000000001"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100000000000001"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100000000000001"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100000000000001"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100000000000001"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100000000000001"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100000000000001"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100000000000001"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100000000000001"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100000000000001" customHeight="1">
      <c r="A644" s="88"/>
      <c r="B644" s="88"/>
      <c r="C644" s="88"/>
      <c r="D644" s="88"/>
      <c r="E644" s="88"/>
      <c r="F644" s="89"/>
      <c r="G644" s="90"/>
      <c r="H644" s="90"/>
      <c r="I644" s="91"/>
      <c r="J644" s="91"/>
      <c r="K644" s="91"/>
      <c r="L644" s="91"/>
      <c r="M644" s="91"/>
      <c r="N644" s="91"/>
      <c r="O644" s="92"/>
      <c r="P644" s="93"/>
      <c r="Q644" s="92" t="str">
        <f t="shared" ca="1" si="36"/>
        <v/>
      </c>
      <c r="R644" s="92" t="str">
        <f ca="1">IF(A644="","",IF(ISERROR(MATCH($H644,SorP!B:B,0)),"",INDIRECT("'SorP'!$A$"&amp;MATCH($Q644&amp;$H644,SorP!C:C,0))))</f>
        <v/>
      </c>
      <c r="S644" s="94"/>
      <c r="T644" s="95" t="str">
        <f t="shared" si="38"/>
        <v/>
      </c>
      <c r="U644" s="95" t="b">
        <f t="shared" si="39"/>
        <v>1</v>
      </c>
      <c r="V644" s="95" t="str">
        <f t="shared" si="37"/>
        <v/>
      </c>
    </row>
    <row r="645" spans="1:22" s="95" customFormat="1" ht="20.100000000000001" customHeight="1">
      <c r="A645" s="88"/>
      <c r="B645" s="88"/>
      <c r="C645" s="88"/>
      <c r="D645" s="88"/>
      <c r="E645" s="88"/>
      <c r="F645" s="89"/>
      <c r="G645" s="90"/>
      <c r="H645" s="90"/>
      <c r="I645" s="91"/>
      <c r="J645" s="91"/>
      <c r="K645" s="91"/>
      <c r="L645" s="91"/>
      <c r="M645" s="91"/>
      <c r="N645" s="91"/>
      <c r="O645" s="92"/>
      <c r="P645" s="93"/>
      <c r="Q645" s="92" t="str">
        <f t="shared" ref="Q645:Q708" ca="1" si="40">IF(A645="","",IF(ISERROR(MATCH($C645,CL,0)),"Unknown",INDIRECT("'C'!$A$"&amp;MATCH($C645,CL,0)+1)))</f>
        <v/>
      </c>
      <c r="R645" s="92" t="str">
        <f ca="1">IF(A645="","",IF(ISERROR(MATCH($H645,SorP!B:B,0)),"",INDIRECT("'SorP'!$A$"&amp;MATCH($Q645&amp;$H645,SorP!C:C,0))))</f>
        <v/>
      </c>
      <c r="S645" s="94"/>
      <c r="T645" s="95" t="str">
        <f t="shared" si="38"/>
        <v/>
      </c>
      <c r="U645" s="95" t="b">
        <f t="shared" si="39"/>
        <v>1</v>
      </c>
      <c r="V645" s="95" t="str">
        <f t="shared" ref="V645:V708" si="41">IF(U645,"",A645&amp;"+")</f>
        <v/>
      </c>
    </row>
    <row r="646" spans="1:22" s="95" customFormat="1" ht="20.100000000000001"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ref="T646:T709" si="42">A646&amp;B646</f>
        <v/>
      </c>
      <c r="U646" s="95" t="b">
        <f t="shared" ref="U646:U709" si="43">OR(ISBLANK(B646),ISBLANK(C646))</f>
        <v>1</v>
      </c>
      <c r="V646" s="95" t="str">
        <f t="shared" si="41"/>
        <v/>
      </c>
    </row>
    <row r="647" spans="1:22" s="95" customFormat="1" ht="20.100000000000001"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100000000000001"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100000000000001"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100000000000001"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100000000000001"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100000000000001"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100000000000001"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100000000000001"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100000000000001"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100000000000001"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100000000000001"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100000000000001"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100000000000001"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100000000000001"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100000000000001"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100000000000001"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100000000000001"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100000000000001"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100000000000001"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100000000000001"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100000000000001"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100000000000001"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100000000000001"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100000000000001"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100000000000001"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100000000000001"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100000000000001"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100000000000001"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100000000000001"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100000000000001"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100000000000001"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100000000000001"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100000000000001"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100000000000001"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100000000000001"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100000000000001"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100000000000001"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100000000000001"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100000000000001"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100000000000001"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100000000000001"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100000000000001"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100000000000001"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100000000000001"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100000000000001"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100000000000001"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100000000000001"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100000000000001"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100000000000001"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100000000000001"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100000000000001"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100000000000001"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100000000000001"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100000000000001"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100000000000001"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100000000000001"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100000000000001"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100000000000001"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100000000000001"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100000000000001"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100000000000001"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100000000000001" customHeight="1">
      <c r="A708" s="88"/>
      <c r="B708" s="88"/>
      <c r="C708" s="88"/>
      <c r="D708" s="88"/>
      <c r="E708" s="88"/>
      <c r="F708" s="89"/>
      <c r="G708" s="90"/>
      <c r="H708" s="90"/>
      <c r="I708" s="91"/>
      <c r="J708" s="91"/>
      <c r="K708" s="91"/>
      <c r="L708" s="91"/>
      <c r="M708" s="91"/>
      <c r="N708" s="91"/>
      <c r="O708" s="92"/>
      <c r="P708" s="93"/>
      <c r="Q708" s="92" t="str">
        <f t="shared" ca="1" si="40"/>
        <v/>
      </c>
      <c r="R708" s="92" t="str">
        <f ca="1">IF(A708="","",IF(ISERROR(MATCH($H708,SorP!B:B,0)),"",INDIRECT("'SorP'!$A$"&amp;MATCH($Q708&amp;$H708,SorP!C:C,0))))</f>
        <v/>
      </c>
      <c r="S708" s="94"/>
      <c r="T708" s="95" t="str">
        <f t="shared" si="42"/>
        <v/>
      </c>
      <c r="U708" s="95" t="b">
        <f t="shared" si="43"/>
        <v>1</v>
      </c>
      <c r="V708" s="95" t="str">
        <f t="shared" si="41"/>
        <v/>
      </c>
    </row>
    <row r="709" spans="1:22" s="95" customFormat="1" ht="20.100000000000001" customHeight="1">
      <c r="A709" s="88"/>
      <c r="B709" s="88"/>
      <c r="C709" s="88"/>
      <c r="D709" s="88"/>
      <c r="E709" s="88"/>
      <c r="F709" s="89"/>
      <c r="G709" s="90"/>
      <c r="H709" s="90"/>
      <c r="I709" s="91"/>
      <c r="J709" s="91"/>
      <c r="K709" s="91"/>
      <c r="L709" s="91"/>
      <c r="M709" s="91"/>
      <c r="N709" s="91"/>
      <c r="O709" s="92"/>
      <c r="P709" s="93"/>
      <c r="Q709" s="92" t="str">
        <f t="shared" ref="Q709:Q772" ca="1" si="44">IF(A709="","",IF(ISERROR(MATCH($C709,CL,0)),"Unknown",INDIRECT("'C'!$A$"&amp;MATCH($C709,CL,0)+1)))</f>
        <v/>
      </c>
      <c r="R709" s="92" t="str">
        <f ca="1">IF(A709="","",IF(ISERROR(MATCH($H709,SorP!B:B,0)),"",INDIRECT("'SorP'!$A$"&amp;MATCH($Q709&amp;$H709,SorP!C:C,0))))</f>
        <v/>
      </c>
      <c r="S709" s="94"/>
      <c r="T709" s="95" t="str">
        <f t="shared" si="42"/>
        <v/>
      </c>
      <c r="U709" s="95" t="b">
        <f t="shared" si="43"/>
        <v>1</v>
      </c>
      <c r="V709" s="95" t="str">
        <f t="shared" ref="V709:V772" si="45">IF(U709,"",A709&amp;"+")</f>
        <v/>
      </c>
    </row>
    <row r="710" spans="1:22" s="95" customFormat="1" ht="20.100000000000001"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ref="T710:T773" si="46">A710&amp;B710</f>
        <v/>
      </c>
      <c r="U710" s="95" t="b">
        <f t="shared" ref="U710:U773" si="47">OR(ISBLANK(B710),ISBLANK(C710))</f>
        <v>1</v>
      </c>
      <c r="V710" s="95" t="str">
        <f t="shared" si="45"/>
        <v/>
      </c>
    </row>
    <row r="711" spans="1:22" s="95" customFormat="1" ht="20.100000000000001"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100000000000001"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100000000000001"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100000000000001"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100000000000001"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100000000000001"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100000000000001"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100000000000001"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100000000000001"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100000000000001"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100000000000001"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100000000000001"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100000000000001"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100000000000001"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100000000000001"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100000000000001"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100000000000001"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100000000000001"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100000000000001"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100000000000001"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100000000000001"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100000000000001"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100000000000001"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100000000000001"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100000000000001"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100000000000001"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100000000000001"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100000000000001"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100000000000001"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100000000000001"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100000000000001"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100000000000001"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100000000000001"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100000000000001"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100000000000001"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100000000000001"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100000000000001"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100000000000001"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100000000000001"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100000000000001"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100000000000001"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100000000000001"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100000000000001"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100000000000001"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100000000000001"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100000000000001"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100000000000001"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100000000000001"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100000000000001"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100000000000001"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100000000000001"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100000000000001"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100000000000001"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100000000000001"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100000000000001"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100000000000001"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100000000000001"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100000000000001"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100000000000001"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100000000000001"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100000000000001"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100000000000001" customHeight="1">
      <c r="A772" s="88"/>
      <c r="B772" s="88"/>
      <c r="C772" s="88"/>
      <c r="D772" s="88"/>
      <c r="E772" s="88"/>
      <c r="F772" s="89"/>
      <c r="G772" s="90"/>
      <c r="H772" s="90"/>
      <c r="I772" s="91"/>
      <c r="J772" s="91"/>
      <c r="K772" s="91"/>
      <c r="L772" s="91"/>
      <c r="M772" s="91"/>
      <c r="N772" s="91"/>
      <c r="O772" s="92"/>
      <c r="P772" s="93"/>
      <c r="Q772" s="92" t="str">
        <f t="shared" ca="1" si="44"/>
        <v/>
      </c>
      <c r="R772" s="92" t="str">
        <f ca="1">IF(A772="","",IF(ISERROR(MATCH($H772,SorP!B:B,0)),"",INDIRECT("'SorP'!$A$"&amp;MATCH($Q772&amp;$H772,SorP!C:C,0))))</f>
        <v/>
      </c>
      <c r="S772" s="94"/>
      <c r="T772" s="95" t="str">
        <f t="shared" si="46"/>
        <v/>
      </c>
      <c r="U772" s="95" t="b">
        <f t="shared" si="47"/>
        <v>1</v>
      </c>
      <c r="V772" s="95" t="str">
        <f t="shared" si="45"/>
        <v/>
      </c>
    </row>
    <row r="773" spans="1:22" s="95" customFormat="1" ht="20.100000000000001" customHeight="1">
      <c r="A773" s="88"/>
      <c r="B773" s="88"/>
      <c r="C773" s="88"/>
      <c r="D773" s="88"/>
      <c r="E773" s="88"/>
      <c r="F773" s="89"/>
      <c r="G773" s="90"/>
      <c r="H773" s="90"/>
      <c r="I773" s="91"/>
      <c r="J773" s="91"/>
      <c r="K773" s="91"/>
      <c r="L773" s="91"/>
      <c r="M773" s="91"/>
      <c r="N773" s="91"/>
      <c r="O773" s="92"/>
      <c r="P773" s="93"/>
      <c r="Q773" s="92" t="str">
        <f t="shared" ref="Q773:Q836" ca="1" si="48">IF(A773="","",IF(ISERROR(MATCH($C773,CL,0)),"Unknown",INDIRECT("'C'!$A$"&amp;MATCH($C773,CL,0)+1)))</f>
        <v/>
      </c>
      <c r="R773" s="92" t="str">
        <f ca="1">IF(A773="","",IF(ISERROR(MATCH($H773,SorP!B:B,0)),"",INDIRECT("'SorP'!$A$"&amp;MATCH($Q773&amp;$H773,SorP!C:C,0))))</f>
        <v/>
      </c>
      <c r="S773" s="94"/>
      <c r="T773" s="95" t="str">
        <f t="shared" si="46"/>
        <v/>
      </c>
      <c r="U773" s="95" t="b">
        <f t="shared" si="47"/>
        <v>1</v>
      </c>
      <c r="V773" s="95" t="str">
        <f t="shared" ref="V773:V836" si="49">IF(U773,"",A773&amp;"+")</f>
        <v/>
      </c>
    </row>
    <row r="774" spans="1:22" s="95" customFormat="1" ht="20.100000000000001"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ref="T774:T837" si="50">A774&amp;B774</f>
        <v/>
      </c>
      <c r="U774" s="95" t="b">
        <f t="shared" ref="U774:U837" si="51">OR(ISBLANK(B774),ISBLANK(C774))</f>
        <v>1</v>
      </c>
      <c r="V774" s="95" t="str">
        <f t="shared" si="49"/>
        <v/>
      </c>
    </row>
    <row r="775" spans="1:22" s="95" customFormat="1" ht="20.100000000000001"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100000000000001"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100000000000001"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100000000000001"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100000000000001"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100000000000001"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100000000000001"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100000000000001"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100000000000001"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100000000000001"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100000000000001"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100000000000001"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100000000000001"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100000000000001"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100000000000001"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100000000000001"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100000000000001"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100000000000001"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100000000000001"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100000000000001"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100000000000001"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100000000000001"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100000000000001"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100000000000001"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100000000000001"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100000000000001"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100000000000001"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100000000000001"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100000000000001"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100000000000001"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100000000000001"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100000000000001"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100000000000001"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100000000000001"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100000000000001"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100000000000001"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100000000000001"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100000000000001"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100000000000001"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100000000000001"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100000000000001"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100000000000001"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100000000000001"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100000000000001"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100000000000001"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100000000000001"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100000000000001"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100000000000001"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100000000000001"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100000000000001"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100000000000001"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100000000000001"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100000000000001"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100000000000001"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100000000000001"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100000000000001"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100000000000001"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100000000000001"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100000000000001"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100000000000001"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100000000000001"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100000000000001" customHeight="1">
      <c r="A836" s="88"/>
      <c r="B836" s="88"/>
      <c r="C836" s="88"/>
      <c r="D836" s="88"/>
      <c r="E836" s="88"/>
      <c r="F836" s="89"/>
      <c r="G836" s="90"/>
      <c r="H836" s="90"/>
      <c r="I836" s="91"/>
      <c r="J836" s="91"/>
      <c r="K836" s="91"/>
      <c r="L836" s="91"/>
      <c r="M836" s="91"/>
      <c r="N836" s="91"/>
      <c r="O836" s="92"/>
      <c r="P836" s="93"/>
      <c r="Q836" s="92" t="str">
        <f t="shared" ca="1" si="48"/>
        <v/>
      </c>
      <c r="R836" s="92" t="str">
        <f ca="1">IF(A836="","",IF(ISERROR(MATCH($H836,SorP!B:B,0)),"",INDIRECT("'SorP'!$A$"&amp;MATCH($Q836&amp;$H836,SorP!C:C,0))))</f>
        <v/>
      </c>
      <c r="S836" s="94"/>
      <c r="T836" s="95" t="str">
        <f t="shared" si="50"/>
        <v/>
      </c>
      <c r="U836" s="95" t="b">
        <f t="shared" si="51"/>
        <v>1</v>
      </c>
      <c r="V836" s="95" t="str">
        <f t="shared" si="49"/>
        <v/>
      </c>
    </row>
    <row r="837" spans="1:22" s="95" customFormat="1" ht="20.100000000000001" customHeight="1">
      <c r="A837" s="88"/>
      <c r="B837" s="88"/>
      <c r="C837" s="88"/>
      <c r="D837" s="88"/>
      <c r="E837" s="88"/>
      <c r="F837" s="89"/>
      <c r="G837" s="90"/>
      <c r="H837" s="90"/>
      <c r="I837" s="91"/>
      <c r="J837" s="91"/>
      <c r="K837" s="91"/>
      <c r="L837" s="91"/>
      <c r="M837" s="91"/>
      <c r="N837" s="91"/>
      <c r="O837" s="92"/>
      <c r="P837" s="93"/>
      <c r="Q837" s="92" t="str">
        <f t="shared" ref="Q837:Q900" ca="1" si="52">IF(A837="","",IF(ISERROR(MATCH($C837,CL,0)),"Unknown",INDIRECT("'C'!$A$"&amp;MATCH($C837,CL,0)+1)))</f>
        <v/>
      </c>
      <c r="R837" s="92" t="str">
        <f ca="1">IF(A837="","",IF(ISERROR(MATCH($H837,SorP!B:B,0)),"",INDIRECT("'SorP'!$A$"&amp;MATCH($Q837&amp;$H837,SorP!C:C,0))))</f>
        <v/>
      </c>
      <c r="S837" s="94"/>
      <c r="T837" s="95" t="str">
        <f t="shared" si="50"/>
        <v/>
      </c>
      <c r="U837" s="95" t="b">
        <f t="shared" si="51"/>
        <v>1</v>
      </c>
      <c r="V837" s="95" t="str">
        <f t="shared" ref="V837:V900" si="53">IF(U837,"",A837&amp;"+")</f>
        <v/>
      </c>
    </row>
    <row r="838" spans="1:22" s="95" customFormat="1" ht="20.100000000000001"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ref="T838:T901" si="54">A838&amp;B838</f>
        <v/>
      </c>
      <c r="U838" s="95" t="b">
        <f t="shared" ref="U838:U901" si="55">OR(ISBLANK(B838),ISBLANK(C838))</f>
        <v>1</v>
      </c>
      <c r="V838" s="95" t="str">
        <f t="shared" si="53"/>
        <v/>
      </c>
    </row>
    <row r="839" spans="1:22" s="95" customFormat="1" ht="20.100000000000001"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100000000000001"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100000000000001"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100000000000001"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100000000000001"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100000000000001"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100000000000001"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100000000000001"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100000000000001"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100000000000001"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100000000000001"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100000000000001"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100000000000001"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100000000000001"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100000000000001"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100000000000001"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100000000000001"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100000000000001"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100000000000001"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100000000000001"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100000000000001"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100000000000001"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100000000000001"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100000000000001"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100000000000001"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100000000000001"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100000000000001"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100000000000001"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100000000000001"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100000000000001"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100000000000001"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100000000000001"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100000000000001"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100000000000001"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100000000000001"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100000000000001"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100000000000001"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100000000000001"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100000000000001"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100000000000001"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100000000000001"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100000000000001"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100000000000001"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100000000000001"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100000000000001"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100000000000001"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100000000000001"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100000000000001"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100000000000001"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100000000000001"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100000000000001"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100000000000001"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100000000000001"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100000000000001"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100000000000001"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100000000000001"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100000000000001"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100000000000001"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100000000000001"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100000000000001"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100000000000001"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100000000000001" customHeight="1">
      <c r="A900" s="88"/>
      <c r="B900" s="88"/>
      <c r="C900" s="88"/>
      <c r="D900" s="88"/>
      <c r="E900" s="88"/>
      <c r="F900" s="89"/>
      <c r="G900" s="90"/>
      <c r="H900" s="90"/>
      <c r="I900" s="91"/>
      <c r="J900" s="91"/>
      <c r="K900" s="91"/>
      <c r="L900" s="91"/>
      <c r="M900" s="91"/>
      <c r="N900" s="91"/>
      <c r="O900" s="92"/>
      <c r="P900" s="93"/>
      <c r="Q900" s="92" t="str">
        <f t="shared" ca="1" si="52"/>
        <v/>
      </c>
      <c r="R900" s="92" t="str">
        <f ca="1">IF(A900="","",IF(ISERROR(MATCH($H900,SorP!B:B,0)),"",INDIRECT("'SorP'!$A$"&amp;MATCH($Q900&amp;$H900,SorP!C:C,0))))</f>
        <v/>
      </c>
      <c r="S900" s="94"/>
      <c r="T900" s="95" t="str">
        <f t="shared" si="54"/>
        <v/>
      </c>
      <c r="U900" s="95" t="b">
        <f t="shared" si="55"/>
        <v>1</v>
      </c>
      <c r="V900" s="95" t="str">
        <f t="shared" si="53"/>
        <v/>
      </c>
    </row>
    <row r="901" spans="1:22" s="95" customFormat="1" ht="20.100000000000001" customHeight="1">
      <c r="A901" s="88"/>
      <c r="B901" s="88"/>
      <c r="C901" s="88"/>
      <c r="D901" s="88"/>
      <c r="E901" s="88"/>
      <c r="F901" s="89"/>
      <c r="G901" s="90"/>
      <c r="H901" s="90"/>
      <c r="I901" s="91"/>
      <c r="J901" s="91"/>
      <c r="K901" s="91"/>
      <c r="L901" s="91"/>
      <c r="M901" s="91"/>
      <c r="N901" s="91"/>
      <c r="O901" s="92"/>
      <c r="P901" s="93"/>
      <c r="Q901" s="92" t="str">
        <f t="shared" ref="Q901:Q964" ca="1" si="56">IF(A901="","",IF(ISERROR(MATCH($C901,CL,0)),"Unknown",INDIRECT("'C'!$A$"&amp;MATCH($C901,CL,0)+1)))</f>
        <v/>
      </c>
      <c r="R901" s="92" t="str">
        <f ca="1">IF(A901="","",IF(ISERROR(MATCH($H901,SorP!B:B,0)),"",INDIRECT("'SorP'!$A$"&amp;MATCH($Q901&amp;$H901,SorP!C:C,0))))</f>
        <v/>
      </c>
      <c r="S901" s="94"/>
      <c r="T901" s="95" t="str">
        <f t="shared" si="54"/>
        <v/>
      </c>
      <c r="U901" s="95" t="b">
        <f t="shared" si="55"/>
        <v>1</v>
      </c>
      <c r="V901" s="95" t="str">
        <f t="shared" ref="V901:V964" si="57">IF(U901,"",A901&amp;"+")</f>
        <v/>
      </c>
    </row>
    <row r="902" spans="1:22" s="95" customFormat="1" ht="20.100000000000001"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ref="T902:T965" si="58">A902&amp;B902</f>
        <v/>
      </c>
      <c r="U902" s="95" t="b">
        <f t="shared" ref="U902:U965" si="59">OR(ISBLANK(B902),ISBLANK(C902))</f>
        <v>1</v>
      </c>
      <c r="V902" s="95" t="str">
        <f t="shared" si="57"/>
        <v/>
      </c>
    </row>
    <row r="903" spans="1:22" s="95" customFormat="1" ht="20.100000000000001"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100000000000001"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100000000000001"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100000000000001"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100000000000001"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100000000000001"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100000000000001"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100000000000001"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100000000000001"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100000000000001"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100000000000001"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100000000000001"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100000000000001"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100000000000001"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100000000000001"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100000000000001"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100000000000001"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100000000000001"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100000000000001"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100000000000001"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100000000000001"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100000000000001"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100000000000001"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100000000000001"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100000000000001"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100000000000001"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100000000000001"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100000000000001"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100000000000001"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100000000000001"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100000000000001"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100000000000001"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100000000000001"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100000000000001"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100000000000001"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100000000000001"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100000000000001"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100000000000001"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100000000000001"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100000000000001"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100000000000001"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100000000000001"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100000000000001"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100000000000001"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100000000000001"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100000000000001"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100000000000001"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100000000000001"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100000000000001"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100000000000001"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100000000000001"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100000000000001"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100000000000001"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100000000000001"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100000000000001"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100000000000001"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100000000000001"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100000000000001"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100000000000001"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100000000000001"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100000000000001"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100000000000001" customHeight="1">
      <c r="A964" s="88"/>
      <c r="B964" s="88"/>
      <c r="C964" s="88"/>
      <c r="D964" s="88"/>
      <c r="E964" s="88"/>
      <c r="F964" s="89"/>
      <c r="G964" s="90"/>
      <c r="H964" s="90"/>
      <c r="I964" s="91"/>
      <c r="J964" s="91"/>
      <c r="K964" s="91"/>
      <c r="L964" s="91"/>
      <c r="M964" s="91"/>
      <c r="N964" s="91"/>
      <c r="O964" s="92"/>
      <c r="P964" s="93"/>
      <c r="Q964" s="92" t="str">
        <f t="shared" ca="1" si="56"/>
        <v/>
      </c>
      <c r="R964" s="92" t="str">
        <f ca="1">IF(A964="","",IF(ISERROR(MATCH($H964,SorP!B:B,0)),"",INDIRECT("'SorP'!$A$"&amp;MATCH($Q964&amp;$H964,SorP!C:C,0))))</f>
        <v/>
      </c>
      <c r="S964" s="94"/>
      <c r="T964" s="95" t="str">
        <f t="shared" si="58"/>
        <v/>
      </c>
      <c r="U964" s="95" t="b">
        <f t="shared" si="59"/>
        <v>1</v>
      </c>
      <c r="V964" s="95" t="str">
        <f t="shared" si="57"/>
        <v/>
      </c>
    </row>
    <row r="965" spans="1:22" s="95" customFormat="1" ht="20.100000000000001" customHeight="1">
      <c r="A965" s="88"/>
      <c r="B965" s="88"/>
      <c r="C965" s="88"/>
      <c r="D965" s="88"/>
      <c r="E965" s="88"/>
      <c r="F965" s="89"/>
      <c r="G965" s="90"/>
      <c r="H965" s="90"/>
      <c r="I965" s="91"/>
      <c r="J965" s="91"/>
      <c r="K965" s="91"/>
      <c r="L965" s="91"/>
      <c r="M965" s="91"/>
      <c r="N965" s="91"/>
      <c r="O965" s="92"/>
      <c r="P965" s="93"/>
      <c r="Q965" s="92" t="str">
        <f t="shared" ref="Q965:Q1028" ca="1" si="60">IF(A965="","",IF(ISERROR(MATCH($C965,CL,0)),"Unknown",INDIRECT("'C'!$A$"&amp;MATCH($C965,CL,0)+1)))</f>
        <v/>
      </c>
      <c r="R965" s="92" t="str">
        <f ca="1">IF(A965="","",IF(ISERROR(MATCH($H965,SorP!B:B,0)),"",INDIRECT("'SorP'!$A$"&amp;MATCH($Q965&amp;$H965,SorP!C:C,0))))</f>
        <v/>
      </c>
      <c r="S965" s="94"/>
      <c r="T965" s="95" t="str">
        <f t="shared" si="58"/>
        <v/>
      </c>
      <c r="U965" s="95" t="b">
        <f t="shared" si="59"/>
        <v>1</v>
      </c>
      <c r="V965" s="95" t="str">
        <f t="shared" ref="V965:V1028" si="61">IF(U965,"",A965&amp;"+")</f>
        <v/>
      </c>
    </row>
    <row r="966" spans="1:22" s="95" customFormat="1" ht="20.100000000000001"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ref="T966:T1029" si="62">A966&amp;B966</f>
        <v/>
      </c>
      <c r="U966" s="95" t="b">
        <f t="shared" ref="U966:U1029" si="63">OR(ISBLANK(B966),ISBLANK(C966))</f>
        <v>1</v>
      </c>
      <c r="V966" s="95" t="str">
        <f t="shared" si="61"/>
        <v/>
      </c>
    </row>
    <row r="967" spans="1:22" s="95" customFormat="1" ht="20.100000000000001"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100000000000001"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100000000000001"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100000000000001"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100000000000001"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100000000000001"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100000000000001"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100000000000001"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100000000000001"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100000000000001"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100000000000001"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100000000000001"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100000000000001"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100000000000001"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100000000000001"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100000000000001"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100000000000001"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100000000000001"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100000000000001"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100000000000001"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100000000000001"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100000000000001"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100000000000001"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100000000000001"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100000000000001"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100000000000001"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100000000000001"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100000000000001"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100000000000001"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100000000000001"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100000000000001"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100000000000001"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100000000000001"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100000000000001"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100000000000001"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100000000000001"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100000000000001"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100000000000001"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100000000000001"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100000000000001"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100000000000001"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100000000000001"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100000000000001"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100000000000001"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100000000000001"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100000000000001"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100000000000001"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100000000000001"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100000000000001"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100000000000001"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100000000000001"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100000000000001"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100000000000001"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100000000000001"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100000000000001"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100000000000001"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100000000000001"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100000000000001"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100000000000001"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100000000000001"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100000000000001"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100000000000001" customHeight="1">
      <c r="A1028" s="88"/>
      <c r="B1028" s="88"/>
      <c r="C1028" s="88"/>
      <c r="D1028" s="88"/>
      <c r="E1028" s="88"/>
      <c r="F1028" s="89"/>
      <c r="G1028" s="90"/>
      <c r="H1028" s="90"/>
      <c r="I1028" s="91"/>
      <c r="J1028" s="91"/>
      <c r="K1028" s="91"/>
      <c r="L1028" s="91"/>
      <c r="M1028" s="91"/>
      <c r="N1028" s="91"/>
      <c r="O1028" s="92"/>
      <c r="P1028" s="93"/>
      <c r="Q1028" s="92" t="str">
        <f t="shared" ca="1" si="60"/>
        <v/>
      </c>
      <c r="R1028" s="92" t="str">
        <f ca="1">IF(A1028="","",IF(ISERROR(MATCH($H1028,SorP!B:B,0)),"",INDIRECT("'SorP'!$A$"&amp;MATCH($Q1028&amp;$H1028,SorP!C:C,0))))</f>
        <v/>
      </c>
      <c r="S1028" s="94"/>
      <c r="T1028" s="95" t="str">
        <f t="shared" si="62"/>
        <v/>
      </c>
      <c r="U1028" s="95" t="b">
        <f t="shared" si="63"/>
        <v>1</v>
      </c>
      <c r="V1028" s="95" t="str">
        <f t="shared" si="61"/>
        <v/>
      </c>
    </row>
    <row r="1029" spans="1:22" s="95" customFormat="1" ht="20.100000000000001" customHeight="1">
      <c r="A1029" s="88"/>
      <c r="B1029" s="88"/>
      <c r="C1029" s="88"/>
      <c r="D1029" s="88"/>
      <c r="E1029" s="88"/>
      <c r="F1029" s="89"/>
      <c r="G1029" s="90"/>
      <c r="H1029" s="90"/>
      <c r="I1029" s="91"/>
      <c r="J1029" s="91"/>
      <c r="K1029" s="91"/>
      <c r="L1029" s="91"/>
      <c r="M1029" s="91"/>
      <c r="N1029" s="91"/>
      <c r="O1029" s="92"/>
      <c r="P1029" s="93"/>
      <c r="Q1029" s="92" t="str">
        <f t="shared" ref="Q1029:Q1092" ca="1" si="64">IF(A1029="","",IF(ISERROR(MATCH($C1029,CL,0)),"Unknown",INDIRECT("'C'!$A$"&amp;MATCH($C1029,CL,0)+1)))</f>
        <v/>
      </c>
      <c r="R1029" s="92" t="str">
        <f ca="1">IF(A1029="","",IF(ISERROR(MATCH($H1029,SorP!B:B,0)),"",INDIRECT("'SorP'!$A$"&amp;MATCH($Q1029&amp;$H1029,SorP!C:C,0))))</f>
        <v/>
      </c>
      <c r="S1029" s="94"/>
      <c r="T1029" s="95" t="str">
        <f t="shared" si="62"/>
        <v/>
      </c>
      <c r="U1029" s="95" t="b">
        <f t="shared" si="63"/>
        <v>1</v>
      </c>
      <c r="V1029" s="95" t="str">
        <f t="shared" ref="V1029:V1092" si="65">IF(U1029,"",A1029&amp;"+")</f>
        <v/>
      </c>
    </row>
    <row r="1030" spans="1:22" s="95" customFormat="1" ht="20.100000000000001"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ref="T1030:T1093" si="66">A1030&amp;B1030</f>
        <v/>
      </c>
      <c r="U1030" s="95" t="b">
        <f t="shared" ref="U1030:U1093" si="67">OR(ISBLANK(B1030),ISBLANK(C1030))</f>
        <v>1</v>
      </c>
      <c r="V1030" s="95" t="str">
        <f t="shared" si="65"/>
        <v/>
      </c>
    </row>
    <row r="1031" spans="1:22" s="95" customFormat="1" ht="20.100000000000001"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100000000000001"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100000000000001"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100000000000001"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100000000000001"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100000000000001"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100000000000001"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100000000000001"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100000000000001"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100000000000001"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100000000000001"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100000000000001"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100000000000001"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100000000000001"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100000000000001"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100000000000001"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100000000000001"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100000000000001"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100000000000001"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100000000000001"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100000000000001"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100000000000001"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100000000000001"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100000000000001"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100000000000001"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100000000000001"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100000000000001"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100000000000001"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100000000000001"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100000000000001"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100000000000001"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100000000000001"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100000000000001"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100000000000001"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100000000000001"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100000000000001"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100000000000001"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100000000000001"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100000000000001"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100000000000001"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100000000000001"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100000000000001"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100000000000001"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100000000000001"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100000000000001"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100000000000001"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100000000000001"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100000000000001"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100000000000001"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100000000000001"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100000000000001"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100000000000001"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100000000000001"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100000000000001"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100000000000001"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100000000000001"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100000000000001"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100000000000001"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100000000000001"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100000000000001"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100000000000001"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100000000000001" customHeight="1">
      <c r="A1092" s="88"/>
      <c r="B1092" s="88"/>
      <c r="C1092" s="88"/>
      <c r="D1092" s="88"/>
      <c r="E1092" s="88"/>
      <c r="F1092" s="89"/>
      <c r="G1092" s="90"/>
      <c r="H1092" s="90"/>
      <c r="I1092" s="91"/>
      <c r="J1092" s="91"/>
      <c r="K1092" s="91"/>
      <c r="L1092" s="91"/>
      <c r="M1092" s="91"/>
      <c r="N1092" s="91"/>
      <c r="O1092" s="92"/>
      <c r="P1092" s="93"/>
      <c r="Q1092" s="92" t="str">
        <f t="shared" ca="1" si="64"/>
        <v/>
      </c>
      <c r="R1092" s="92" t="str">
        <f ca="1">IF(A1092="","",IF(ISERROR(MATCH($H1092,SorP!B:B,0)),"",INDIRECT("'SorP'!$A$"&amp;MATCH($Q1092&amp;$H1092,SorP!C:C,0))))</f>
        <v/>
      </c>
      <c r="S1092" s="94"/>
      <c r="T1092" s="95" t="str">
        <f t="shared" si="66"/>
        <v/>
      </c>
      <c r="U1092" s="95" t="b">
        <f t="shared" si="67"/>
        <v>1</v>
      </c>
      <c r="V1092" s="95" t="str">
        <f t="shared" si="65"/>
        <v/>
      </c>
    </row>
    <row r="1093" spans="1:22" s="95" customFormat="1" ht="20.100000000000001" customHeight="1">
      <c r="A1093" s="88"/>
      <c r="B1093" s="88"/>
      <c r="C1093" s="88"/>
      <c r="D1093" s="88"/>
      <c r="E1093" s="88"/>
      <c r="F1093" s="89"/>
      <c r="G1093" s="90"/>
      <c r="H1093" s="90"/>
      <c r="I1093" s="91"/>
      <c r="J1093" s="91"/>
      <c r="K1093" s="91"/>
      <c r="L1093" s="91"/>
      <c r="M1093" s="91"/>
      <c r="N1093" s="91"/>
      <c r="O1093" s="92"/>
      <c r="P1093" s="93"/>
      <c r="Q1093" s="92" t="str">
        <f t="shared" ref="Q1093:Q1156" ca="1" si="68">IF(A1093="","",IF(ISERROR(MATCH($C1093,CL,0)),"Unknown",INDIRECT("'C'!$A$"&amp;MATCH($C1093,CL,0)+1)))</f>
        <v/>
      </c>
      <c r="R1093" s="92" t="str">
        <f ca="1">IF(A1093="","",IF(ISERROR(MATCH($H1093,SorP!B:B,0)),"",INDIRECT("'SorP'!$A$"&amp;MATCH($Q1093&amp;$H1093,SorP!C:C,0))))</f>
        <v/>
      </c>
      <c r="S1093" s="94"/>
      <c r="T1093" s="95" t="str">
        <f t="shared" si="66"/>
        <v/>
      </c>
      <c r="U1093" s="95" t="b">
        <f t="shared" si="67"/>
        <v>1</v>
      </c>
      <c r="V1093" s="95" t="str">
        <f t="shared" ref="V1093:V1156" si="69">IF(U1093,"",A1093&amp;"+")</f>
        <v/>
      </c>
    </row>
    <row r="1094" spans="1:22" s="95" customFormat="1" ht="20.100000000000001"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ref="T1094:T1157" si="70">A1094&amp;B1094</f>
        <v/>
      </c>
      <c r="U1094" s="95" t="b">
        <f t="shared" ref="U1094:U1157" si="71">OR(ISBLANK(B1094),ISBLANK(C1094))</f>
        <v>1</v>
      </c>
      <c r="V1094" s="95" t="str">
        <f t="shared" si="69"/>
        <v/>
      </c>
    </row>
    <row r="1095" spans="1:22" s="95" customFormat="1" ht="20.100000000000001"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100000000000001"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100000000000001"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100000000000001"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100000000000001"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100000000000001"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100000000000001"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100000000000001"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100000000000001"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100000000000001"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100000000000001"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100000000000001"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100000000000001"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100000000000001"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100000000000001"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100000000000001"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100000000000001"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100000000000001"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100000000000001"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100000000000001"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100000000000001"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100000000000001"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100000000000001"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100000000000001"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100000000000001"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100000000000001"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100000000000001"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100000000000001"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100000000000001"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100000000000001"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100000000000001"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100000000000001"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100000000000001"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100000000000001"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100000000000001"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100000000000001"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100000000000001"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100000000000001"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100000000000001"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100000000000001"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100000000000001"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100000000000001"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100000000000001"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100000000000001"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100000000000001"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100000000000001"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100000000000001"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100000000000001"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100000000000001"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100000000000001"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100000000000001"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100000000000001"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100000000000001"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100000000000001"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100000000000001"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100000000000001"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100000000000001"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100000000000001"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100000000000001"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100000000000001"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100000000000001"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100000000000001" customHeight="1">
      <c r="A1156" s="88"/>
      <c r="B1156" s="88"/>
      <c r="C1156" s="88"/>
      <c r="D1156" s="88"/>
      <c r="E1156" s="88"/>
      <c r="F1156" s="89"/>
      <c r="G1156" s="90"/>
      <c r="H1156" s="90"/>
      <c r="I1156" s="91"/>
      <c r="J1156" s="91"/>
      <c r="K1156" s="91"/>
      <c r="L1156" s="91"/>
      <c r="M1156" s="91"/>
      <c r="N1156" s="91"/>
      <c r="O1156" s="92"/>
      <c r="P1156" s="93"/>
      <c r="Q1156" s="92" t="str">
        <f t="shared" ca="1" si="68"/>
        <v/>
      </c>
      <c r="R1156" s="92" t="str">
        <f ca="1">IF(A1156="","",IF(ISERROR(MATCH($H1156,SorP!B:B,0)),"",INDIRECT("'SorP'!$A$"&amp;MATCH($Q1156&amp;$H1156,SorP!C:C,0))))</f>
        <v/>
      </c>
      <c r="S1156" s="94"/>
      <c r="T1156" s="95" t="str">
        <f t="shared" si="70"/>
        <v/>
      </c>
      <c r="U1156" s="95" t="b">
        <f t="shared" si="71"/>
        <v>1</v>
      </c>
      <c r="V1156" s="95" t="str">
        <f t="shared" si="69"/>
        <v/>
      </c>
    </row>
    <row r="1157" spans="1:22" s="95" customFormat="1" ht="20.100000000000001" customHeight="1">
      <c r="A1157" s="88"/>
      <c r="B1157" s="88"/>
      <c r="C1157" s="88"/>
      <c r="D1157" s="88"/>
      <c r="E1157" s="88"/>
      <c r="F1157" s="89"/>
      <c r="G1157" s="90"/>
      <c r="H1157" s="90"/>
      <c r="I1157" s="91"/>
      <c r="J1157" s="91"/>
      <c r="K1157" s="91"/>
      <c r="L1157" s="91"/>
      <c r="M1157" s="91"/>
      <c r="N1157" s="91"/>
      <c r="O1157" s="92"/>
      <c r="P1157" s="93"/>
      <c r="Q1157" s="92" t="str">
        <f t="shared" ref="Q1157:Q1220" ca="1" si="72">IF(A1157="","",IF(ISERROR(MATCH($C1157,CL,0)),"Unknown",INDIRECT("'C'!$A$"&amp;MATCH($C1157,CL,0)+1)))</f>
        <v/>
      </c>
      <c r="R1157" s="92" t="str">
        <f ca="1">IF(A1157="","",IF(ISERROR(MATCH($H1157,SorP!B:B,0)),"",INDIRECT("'SorP'!$A$"&amp;MATCH($Q1157&amp;$H1157,SorP!C:C,0))))</f>
        <v/>
      </c>
      <c r="S1157" s="94"/>
      <c r="T1157" s="95" t="str">
        <f t="shared" si="70"/>
        <v/>
      </c>
      <c r="U1157" s="95" t="b">
        <f t="shared" si="71"/>
        <v>1</v>
      </c>
      <c r="V1157" s="95" t="str">
        <f t="shared" ref="V1157:V1220" si="73">IF(U1157,"",A1157&amp;"+")</f>
        <v/>
      </c>
    </row>
    <row r="1158" spans="1:22" s="95" customFormat="1" ht="20.100000000000001"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ref="T1158:T1221" si="74">A1158&amp;B1158</f>
        <v/>
      </c>
      <c r="U1158" s="95" t="b">
        <f t="shared" ref="U1158:U1221" si="75">OR(ISBLANK(B1158),ISBLANK(C1158))</f>
        <v>1</v>
      </c>
      <c r="V1158" s="95" t="str">
        <f t="shared" si="73"/>
        <v/>
      </c>
    </row>
    <row r="1159" spans="1:22" s="95" customFormat="1" ht="20.100000000000001"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100000000000001"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100000000000001"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100000000000001"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100000000000001"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100000000000001"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100000000000001"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100000000000001"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100000000000001"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100000000000001"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100000000000001"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100000000000001"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100000000000001"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100000000000001"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100000000000001"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100000000000001"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100000000000001"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100000000000001"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100000000000001"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100000000000001"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100000000000001"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100000000000001"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100000000000001"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100000000000001"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100000000000001"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100000000000001"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100000000000001"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100000000000001"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100000000000001"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100000000000001"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100000000000001"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100000000000001"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100000000000001"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100000000000001"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100000000000001"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100000000000001"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100000000000001"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100000000000001"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100000000000001"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100000000000001"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100000000000001"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100000000000001"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100000000000001"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100000000000001"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100000000000001"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100000000000001"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100000000000001"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100000000000001"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100000000000001"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100000000000001"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100000000000001"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100000000000001"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100000000000001"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100000000000001"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100000000000001"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100000000000001"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100000000000001"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100000000000001"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100000000000001"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100000000000001"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100000000000001"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100000000000001" customHeight="1">
      <c r="A1220" s="88"/>
      <c r="B1220" s="88"/>
      <c r="C1220" s="88"/>
      <c r="D1220" s="88"/>
      <c r="E1220" s="88"/>
      <c r="F1220" s="89"/>
      <c r="G1220" s="90"/>
      <c r="H1220" s="90"/>
      <c r="I1220" s="91"/>
      <c r="J1220" s="91"/>
      <c r="K1220" s="91"/>
      <c r="L1220" s="91"/>
      <c r="M1220" s="91"/>
      <c r="N1220" s="91"/>
      <c r="O1220" s="92"/>
      <c r="P1220" s="93"/>
      <c r="Q1220" s="92" t="str">
        <f t="shared" ca="1" si="72"/>
        <v/>
      </c>
      <c r="R1220" s="92" t="str">
        <f ca="1">IF(A1220="","",IF(ISERROR(MATCH($H1220,SorP!B:B,0)),"",INDIRECT("'SorP'!$A$"&amp;MATCH($Q1220&amp;$H1220,SorP!C:C,0))))</f>
        <v/>
      </c>
      <c r="S1220" s="94"/>
      <c r="T1220" s="95" t="str">
        <f t="shared" si="74"/>
        <v/>
      </c>
      <c r="U1220" s="95" t="b">
        <f t="shared" si="75"/>
        <v>1</v>
      </c>
      <c r="V1220" s="95" t="str">
        <f t="shared" si="73"/>
        <v/>
      </c>
    </row>
    <row r="1221" spans="1:22" s="95" customFormat="1" ht="20.100000000000001" customHeight="1">
      <c r="A1221" s="88"/>
      <c r="B1221" s="88"/>
      <c r="C1221" s="88"/>
      <c r="D1221" s="88"/>
      <c r="E1221" s="88"/>
      <c r="F1221" s="89"/>
      <c r="G1221" s="90"/>
      <c r="H1221" s="90"/>
      <c r="I1221" s="91"/>
      <c r="J1221" s="91"/>
      <c r="K1221" s="91"/>
      <c r="L1221" s="91"/>
      <c r="M1221" s="91"/>
      <c r="N1221" s="91"/>
      <c r="O1221" s="92"/>
      <c r="P1221" s="93"/>
      <c r="Q1221" s="92" t="str">
        <f t="shared" ref="Q1221:Q1284" ca="1" si="76">IF(A1221="","",IF(ISERROR(MATCH($C1221,CL,0)),"Unknown",INDIRECT("'C'!$A$"&amp;MATCH($C1221,CL,0)+1)))</f>
        <v/>
      </c>
      <c r="R1221" s="92" t="str">
        <f ca="1">IF(A1221="","",IF(ISERROR(MATCH($H1221,SorP!B:B,0)),"",INDIRECT("'SorP'!$A$"&amp;MATCH($Q1221&amp;$H1221,SorP!C:C,0))))</f>
        <v/>
      </c>
      <c r="S1221" s="94"/>
      <c r="T1221" s="95" t="str">
        <f t="shared" si="74"/>
        <v/>
      </c>
      <c r="U1221" s="95" t="b">
        <f t="shared" si="75"/>
        <v>1</v>
      </c>
      <c r="V1221" s="95" t="str">
        <f t="shared" ref="V1221:V1284" si="77">IF(U1221,"",A1221&amp;"+")</f>
        <v/>
      </c>
    </row>
    <row r="1222" spans="1:22" s="95" customFormat="1" ht="20.100000000000001"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ref="T1222:T1285" si="78">A1222&amp;B1222</f>
        <v/>
      </c>
      <c r="U1222" s="95" t="b">
        <f t="shared" ref="U1222:U1285" si="79">OR(ISBLANK(B1222),ISBLANK(C1222))</f>
        <v>1</v>
      </c>
      <c r="V1222" s="95" t="str">
        <f t="shared" si="77"/>
        <v/>
      </c>
    </row>
    <row r="1223" spans="1:22" s="95" customFormat="1" ht="20.100000000000001"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100000000000001"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100000000000001"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100000000000001"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100000000000001"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100000000000001"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100000000000001"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100000000000001"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100000000000001"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100000000000001"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100000000000001"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100000000000001"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100000000000001"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100000000000001"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100000000000001"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100000000000001"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100000000000001"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100000000000001"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100000000000001"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100000000000001"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100000000000001"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100000000000001"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100000000000001"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100000000000001"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100000000000001"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100000000000001"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100000000000001"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100000000000001"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100000000000001"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100000000000001"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100000000000001"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100000000000001"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100000000000001"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100000000000001"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100000000000001"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100000000000001"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100000000000001"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100000000000001"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100000000000001"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100000000000001"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100000000000001"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100000000000001"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100000000000001"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100000000000001"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100000000000001"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100000000000001"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100000000000001"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100000000000001"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100000000000001"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100000000000001"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100000000000001"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100000000000001"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100000000000001"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100000000000001"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100000000000001"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100000000000001"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100000000000001"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100000000000001"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100000000000001"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100000000000001"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100000000000001"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100000000000001" customHeight="1">
      <c r="A1284" s="88"/>
      <c r="B1284" s="88"/>
      <c r="C1284" s="88"/>
      <c r="D1284" s="88"/>
      <c r="E1284" s="88"/>
      <c r="F1284" s="89"/>
      <c r="G1284" s="90"/>
      <c r="H1284" s="90"/>
      <c r="I1284" s="91"/>
      <c r="J1284" s="91"/>
      <c r="K1284" s="91"/>
      <c r="L1284" s="91"/>
      <c r="M1284" s="91"/>
      <c r="N1284" s="91"/>
      <c r="O1284" s="92"/>
      <c r="P1284" s="93"/>
      <c r="Q1284" s="92" t="str">
        <f t="shared" ca="1" si="76"/>
        <v/>
      </c>
      <c r="R1284" s="92" t="str">
        <f ca="1">IF(A1284="","",IF(ISERROR(MATCH($H1284,SorP!B:B,0)),"",INDIRECT("'SorP'!$A$"&amp;MATCH($Q1284&amp;$H1284,SorP!C:C,0))))</f>
        <v/>
      </c>
      <c r="S1284" s="94"/>
      <c r="T1284" s="95" t="str">
        <f t="shared" si="78"/>
        <v/>
      </c>
      <c r="U1284" s="95" t="b">
        <f t="shared" si="79"/>
        <v>1</v>
      </c>
      <c r="V1284" s="95" t="str">
        <f t="shared" si="77"/>
        <v/>
      </c>
    </row>
    <row r="1285" spans="1:22" s="95" customFormat="1" ht="20.100000000000001" customHeight="1">
      <c r="A1285" s="88"/>
      <c r="B1285" s="88"/>
      <c r="C1285" s="88"/>
      <c r="D1285" s="88"/>
      <c r="E1285" s="88"/>
      <c r="F1285" s="89"/>
      <c r="G1285" s="90"/>
      <c r="H1285" s="90"/>
      <c r="I1285" s="91"/>
      <c r="J1285" s="91"/>
      <c r="K1285" s="91"/>
      <c r="L1285" s="91"/>
      <c r="M1285" s="91"/>
      <c r="N1285" s="91"/>
      <c r="O1285" s="92"/>
      <c r="P1285" s="93"/>
      <c r="Q1285" s="92" t="str">
        <f t="shared" ref="Q1285:Q1348" ca="1" si="80">IF(A1285="","",IF(ISERROR(MATCH($C1285,CL,0)),"Unknown",INDIRECT("'C'!$A$"&amp;MATCH($C1285,CL,0)+1)))</f>
        <v/>
      </c>
      <c r="R1285" s="92" t="str">
        <f ca="1">IF(A1285="","",IF(ISERROR(MATCH($H1285,SorP!B:B,0)),"",INDIRECT("'SorP'!$A$"&amp;MATCH($Q1285&amp;$H1285,SorP!C:C,0))))</f>
        <v/>
      </c>
      <c r="S1285" s="94"/>
      <c r="T1285" s="95" t="str">
        <f t="shared" si="78"/>
        <v/>
      </c>
      <c r="U1285" s="95" t="b">
        <f t="shared" si="79"/>
        <v>1</v>
      </c>
      <c r="V1285" s="95" t="str">
        <f t="shared" ref="V1285:V1348" si="81">IF(U1285,"",A1285&amp;"+")</f>
        <v/>
      </c>
    </row>
    <row r="1286" spans="1:22" s="95" customFormat="1" ht="20.100000000000001"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ref="T1286:T1349" si="82">A1286&amp;B1286</f>
        <v/>
      </c>
      <c r="U1286" s="95" t="b">
        <f t="shared" ref="U1286:U1349" si="83">OR(ISBLANK(B1286),ISBLANK(C1286))</f>
        <v>1</v>
      </c>
      <c r="V1286" s="95" t="str">
        <f t="shared" si="81"/>
        <v/>
      </c>
    </row>
    <row r="1287" spans="1:22" s="95" customFormat="1" ht="20.100000000000001"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100000000000001"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100000000000001"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100000000000001"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100000000000001"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100000000000001"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100000000000001"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100000000000001"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100000000000001"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100000000000001"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100000000000001"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100000000000001"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100000000000001"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100000000000001"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100000000000001"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100000000000001"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100000000000001"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100000000000001"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100000000000001"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100000000000001"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100000000000001"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100000000000001"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100000000000001"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100000000000001"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100000000000001"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100000000000001"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100000000000001"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100000000000001"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100000000000001"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100000000000001"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100000000000001"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100000000000001"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100000000000001"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100000000000001"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100000000000001"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100000000000001"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100000000000001"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100000000000001"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100000000000001"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100000000000001"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100000000000001"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100000000000001"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100000000000001"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100000000000001"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100000000000001"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100000000000001"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100000000000001"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100000000000001"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100000000000001"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100000000000001"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100000000000001"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100000000000001"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100000000000001"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100000000000001"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100000000000001"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100000000000001"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100000000000001"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100000000000001"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100000000000001"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100000000000001"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100000000000001"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100000000000001" customHeight="1">
      <c r="A1348" s="88"/>
      <c r="B1348" s="88"/>
      <c r="C1348" s="88"/>
      <c r="D1348" s="88"/>
      <c r="E1348" s="88"/>
      <c r="F1348" s="89"/>
      <c r="G1348" s="90"/>
      <c r="H1348" s="90"/>
      <c r="I1348" s="91"/>
      <c r="J1348" s="91"/>
      <c r="K1348" s="91"/>
      <c r="L1348" s="91"/>
      <c r="M1348" s="91"/>
      <c r="N1348" s="91"/>
      <c r="O1348" s="92"/>
      <c r="P1348" s="93"/>
      <c r="Q1348" s="92" t="str">
        <f t="shared" ca="1" si="80"/>
        <v/>
      </c>
      <c r="R1348" s="92" t="str">
        <f ca="1">IF(A1348="","",IF(ISERROR(MATCH($H1348,SorP!B:B,0)),"",INDIRECT("'SorP'!$A$"&amp;MATCH($Q1348&amp;$H1348,SorP!C:C,0))))</f>
        <v/>
      </c>
      <c r="S1348" s="94"/>
      <c r="T1348" s="95" t="str">
        <f t="shared" si="82"/>
        <v/>
      </c>
      <c r="U1348" s="95" t="b">
        <f t="shared" si="83"/>
        <v>1</v>
      </c>
      <c r="V1348" s="95" t="str">
        <f t="shared" si="81"/>
        <v/>
      </c>
    </row>
    <row r="1349" spans="1:22" s="95" customFormat="1" ht="20.100000000000001" customHeight="1">
      <c r="A1349" s="88"/>
      <c r="B1349" s="88"/>
      <c r="C1349" s="88"/>
      <c r="D1349" s="88"/>
      <c r="E1349" s="88"/>
      <c r="F1349" s="89"/>
      <c r="G1349" s="90"/>
      <c r="H1349" s="90"/>
      <c r="I1349" s="91"/>
      <c r="J1349" s="91"/>
      <c r="K1349" s="91"/>
      <c r="L1349" s="91"/>
      <c r="M1349" s="91"/>
      <c r="N1349" s="91"/>
      <c r="O1349" s="92"/>
      <c r="P1349" s="93"/>
      <c r="Q1349" s="92" t="str">
        <f t="shared" ref="Q1349:Q1412" ca="1" si="84">IF(A1349="","",IF(ISERROR(MATCH($C1349,CL,0)),"Unknown",INDIRECT("'C'!$A$"&amp;MATCH($C1349,CL,0)+1)))</f>
        <v/>
      </c>
      <c r="R1349" s="92" t="str">
        <f ca="1">IF(A1349="","",IF(ISERROR(MATCH($H1349,SorP!B:B,0)),"",INDIRECT("'SorP'!$A$"&amp;MATCH($Q1349&amp;$H1349,SorP!C:C,0))))</f>
        <v/>
      </c>
      <c r="S1349" s="94"/>
      <c r="T1349" s="95" t="str">
        <f t="shared" si="82"/>
        <v/>
      </c>
      <c r="U1349" s="95" t="b">
        <f t="shared" si="83"/>
        <v>1</v>
      </c>
      <c r="V1349" s="95" t="str">
        <f t="shared" ref="V1349:V1412" si="85">IF(U1349,"",A1349&amp;"+")</f>
        <v/>
      </c>
    </row>
    <row r="1350" spans="1:22" s="95" customFormat="1" ht="20.100000000000001"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ref="T1350:T1413" si="86">A1350&amp;B1350</f>
        <v/>
      </c>
      <c r="U1350" s="95" t="b">
        <f t="shared" ref="U1350:U1413" si="87">OR(ISBLANK(B1350),ISBLANK(C1350))</f>
        <v>1</v>
      </c>
      <c r="V1350" s="95" t="str">
        <f t="shared" si="85"/>
        <v/>
      </c>
    </row>
    <row r="1351" spans="1:22" s="95" customFormat="1" ht="20.100000000000001"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100000000000001"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100000000000001"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100000000000001"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100000000000001"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100000000000001"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100000000000001"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100000000000001"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100000000000001"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100000000000001"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100000000000001"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100000000000001"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100000000000001"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100000000000001"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100000000000001"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100000000000001"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100000000000001"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100000000000001"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100000000000001"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100000000000001"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100000000000001"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100000000000001"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100000000000001"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100000000000001"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100000000000001"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100000000000001"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100000000000001"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100000000000001"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100000000000001"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100000000000001"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100000000000001"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100000000000001"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100000000000001"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100000000000001"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100000000000001"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100000000000001"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100000000000001"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100000000000001"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100000000000001"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100000000000001"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100000000000001"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100000000000001"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100000000000001"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100000000000001"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100000000000001"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100000000000001"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100000000000001"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100000000000001"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100000000000001"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100000000000001"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100000000000001"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100000000000001"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100000000000001"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100000000000001"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100000000000001"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100000000000001"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100000000000001"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100000000000001"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100000000000001"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100000000000001"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100000000000001"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100000000000001" customHeight="1">
      <c r="A1412" s="88"/>
      <c r="B1412" s="88"/>
      <c r="C1412" s="88"/>
      <c r="D1412" s="88"/>
      <c r="E1412" s="88"/>
      <c r="F1412" s="89"/>
      <c r="G1412" s="90"/>
      <c r="H1412" s="90"/>
      <c r="I1412" s="91"/>
      <c r="J1412" s="91"/>
      <c r="K1412" s="91"/>
      <c r="L1412" s="91"/>
      <c r="M1412" s="91"/>
      <c r="N1412" s="91"/>
      <c r="O1412" s="92"/>
      <c r="P1412" s="93"/>
      <c r="Q1412" s="92" t="str">
        <f t="shared" ca="1" si="84"/>
        <v/>
      </c>
      <c r="R1412" s="92" t="str">
        <f ca="1">IF(A1412="","",IF(ISERROR(MATCH($H1412,SorP!B:B,0)),"",INDIRECT("'SorP'!$A$"&amp;MATCH($Q1412&amp;$H1412,SorP!C:C,0))))</f>
        <v/>
      </c>
      <c r="S1412" s="94"/>
      <c r="T1412" s="95" t="str">
        <f t="shared" si="86"/>
        <v/>
      </c>
      <c r="U1412" s="95" t="b">
        <f t="shared" si="87"/>
        <v>1</v>
      </c>
      <c r="V1412" s="95" t="str">
        <f t="shared" si="85"/>
        <v/>
      </c>
    </row>
    <row r="1413" spans="1:22" s="95" customFormat="1" ht="20.100000000000001" customHeight="1">
      <c r="A1413" s="88"/>
      <c r="B1413" s="88"/>
      <c r="C1413" s="88"/>
      <c r="D1413" s="88"/>
      <c r="E1413" s="88"/>
      <c r="F1413" s="89"/>
      <c r="G1413" s="90"/>
      <c r="H1413" s="90"/>
      <c r="I1413" s="91"/>
      <c r="J1413" s="91"/>
      <c r="K1413" s="91"/>
      <c r="L1413" s="91"/>
      <c r="M1413" s="91"/>
      <c r="N1413" s="91"/>
      <c r="O1413" s="92"/>
      <c r="P1413" s="93"/>
      <c r="Q1413" s="92" t="str">
        <f t="shared" ref="Q1413:Q1476" ca="1" si="88">IF(A1413="","",IF(ISERROR(MATCH($C1413,CL,0)),"Unknown",INDIRECT("'C'!$A$"&amp;MATCH($C1413,CL,0)+1)))</f>
        <v/>
      </c>
      <c r="R1413" s="92" t="str">
        <f ca="1">IF(A1413="","",IF(ISERROR(MATCH($H1413,SorP!B:B,0)),"",INDIRECT("'SorP'!$A$"&amp;MATCH($Q1413&amp;$H1413,SorP!C:C,0))))</f>
        <v/>
      </c>
      <c r="S1413" s="94"/>
      <c r="T1413" s="95" t="str">
        <f t="shared" si="86"/>
        <v/>
      </c>
      <c r="U1413" s="95" t="b">
        <f t="shared" si="87"/>
        <v>1</v>
      </c>
      <c r="V1413" s="95" t="str">
        <f t="shared" ref="V1413:V1476" si="89">IF(U1413,"",A1413&amp;"+")</f>
        <v/>
      </c>
    </row>
    <row r="1414" spans="1:22" s="95" customFormat="1" ht="20.100000000000001"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ref="T1414:T1477" si="90">A1414&amp;B1414</f>
        <v/>
      </c>
      <c r="U1414" s="95" t="b">
        <f t="shared" ref="U1414:U1477" si="91">OR(ISBLANK(B1414),ISBLANK(C1414))</f>
        <v>1</v>
      </c>
      <c r="V1414" s="95" t="str">
        <f t="shared" si="89"/>
        <v/>
      </c>
    </row>
    <row r="1415" spans="1:22" s="95" customFormat="1" ht="20.100000000000001"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100000000000001"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100000000000001"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100000000000001"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100000000000001"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100000000000001"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100000000000001"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100000000000001"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100000000000001"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100000000000001"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100000000000001"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100000000000001"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100000000000001"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100000000000001"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100000000000001"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100000000000001"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100000000000001"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100000000000001"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100000000000001"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100000000000001"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100000000000001"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100000000000001"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100000000000001"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100000000000001"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100000000000001"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100000000000001"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100000000000001"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100000000000001"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100000000000001"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100000000000001"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100000000000001"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100000000000001"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100000000000001"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100000000000001"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100000000000001"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100000000000001"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100000000000001"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100000000000001"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100000000000001"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100000000000001"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100000000000001"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100000000000001"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100000000000001"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100000000000001"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100000000000001"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100000000000001"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100000000000001"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100000000000001"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100000000000001"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100000000000001"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100000000000001"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100000000000001"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100000000000001"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100000000000001"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100000000000001"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100000000000001"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100000000000001"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100000000000001"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100000000000001"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100000000000001"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100000000000001"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100000000000001" customHeight="1">
      <c r="A1476" s="88"/>
      <c r="B1476" s="88"/>
      <c r="C1476" s="88"/>
      <c r="D1476" s="88"/>
      <c r="E1476" s="88"/>
      <c r="F1476" s="89"/>
      <c r="G1476" s="90"/>
      <c r="H1476" s="90"/>
      <c r="I1476" s="91"/>
      <c r="J1476" s="91"/>
      <c r="K1476" s="91"/>
      <c r="L1476" s="91"/>
      <c r="M1476" s="91"/>
      <c r="N1476" s="91"/>
      <c r="O1476" s="92"/>
      <c r="P1476" s="93"/>
      <c r="Q1476" s="92" t="str">
        <f t="shared" ca="1" si="88"/>
        <v/>
      </c>
      <c r="R1476" s="92" t="str">
        <f ca="1">IF(A1476="","",IF(ISERROR(MATCH($H1476,SorP!B:B,0)),"",INDIRECT("'SorP'!$A$"&amp;MATCH($Q1476&amp;$H1476,SorP!C:C,0))))</f>
        <v/>
      </c>
      <c r="S1476" s="94"/>
      <c r="T1476" s="95" t="str">
        <f t="shared" si="90"/>
        <v/>
      </c>
      <c r="U1476" s="95" t="b">
        <f t="shared" si="91"/>
        <v>1</v>
      </c>
      <c r="V1476" s="95" t="str">
        <f t="shared" si="89"/>
        <v/>
      </c>
    </row>
    <row r="1477" spans="1:22" s="95" customFormat="1" ht="20.100000000000001" customHeight="1">
      <c r="A1477" s="88"/>
      <c r="B1477" s="88"/>
      <c r="C1477" s="88"/>
      <c r="D1477" s="88"/>
      <c r="E1477" s="88"/>
      <c r="F1477" s="89"/>
      <c r="G1477" s="90"/>
      <c r="H1477" s="90"/>
      <c r="I1477" s="91"/>
      <c r="J1477" s="91"/>
      <c r="K1477" s="91"/>
      <c r="L1477" s="91"/>
      <c r="M1477" s="91"/>
      <c r="N1477" s="91"/>
      <c r="O1477" s="92"/>
      <c r="P1477" s="93"/>
      <c r="Q1477" s="92" t="str">
        <f t="shared" ref="Q1477:Q1540" ca="1" si="92">IF(A1477="","",IF(ISERROR(MATCH($C1477,CL,0)),"Unknown",INDIRECT("'C'!$A$"&amp;MATCH($C1477,CL,0)+1)))</f>
        <v/>
      </c>
      <c r="R1477" s="92" t="str">
        <f ca="1">IF(A1477="","",IF(ISERROR(MATCH($H1477,SorP!B:B,0)),"",INDIRECT("'SorP'!$A$"&amp;MATCH($Q1477&amp;$H1477,SorP!C:C,0))))</f>
        <v/>
      </c>
      <c r="S1477" s="94"/>
      <c r="T1477" s="95" t="str">
        <f t="shared" si="90"/>
        <v/>
      </c>
      <c r="U1477" s="95" t="b">
        <f t="shared" si="91"/>
        <v>1</v>
      </c>
      <c r="V1477" s="95" t="str">
        <f t="shared" ref="V1477:V1540" si="93">IF(U1477,"",A1477&amp;"+")</f>
        <v/>
      </c>
    </row>
    <row r="1478" spans="1:22" s="95" customFormat="1" ht="20.100000000000001"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ref="T1478:T1541" si="94">A1478&amp;B1478</f>
        <v/>
      </c>
      <c r="U1478" s="95" t="b">
        <f t="shared" ref="U1478:U1541" si="95">OR(ISBLANK(B1478),ISBLANK(C1478))</f>
        <v>1</v>
      </c>
      <c r="V1478" s="95" t="str">
        <f t="shared" si="93"/>
        <v/>
      </c>
    </row>
    <row r="1479" spans="1:22" s="95" customFormat="1" ht="20.100000000000001"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100000000000001"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100000000000001"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100000000000001"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100000000000001"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100000000000001"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100000000000001"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100000000000001"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100000000000001"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100000000000001"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100000000000001"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100000000000001"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100000000000001"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100000000000001"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100000000000001"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100000000000001"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100000000000001"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100000000000001"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100000000000001"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100000000000001"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100000000000001"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100000000000001"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100000000000001"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100000000000001"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100000000000001"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100000000000001"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100000000000001"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100000000000001"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100000000000001"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100000000000001"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100000000000001"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100000000000001"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100000000000001"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100000000000001"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100000000000001"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100000000000001"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100000000000001"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100000000000001"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100000000000001"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100000000000001"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100000000000001"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100000000000001"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100000000000001"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100000000000001"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100000000000001"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100000000000001"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100000000000001"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100000000000001"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100000000000001"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100000000000001"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100000000000001"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100000000000001"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100000000000001"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100000000000001"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100000000000001"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100000000000001"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100000000000001"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100000000000001"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100000000000001"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100000000000001"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100000000000001"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100000000000001" customHeight="1">
      <c r="A1540" s="88"/>
      <c r="B1540" s="88"/>
      <c r="C1540" s="88"/>
      <c r="D1540" s="88"/>
      <c r="E1540" s="88"/>
      <c r="F1540" s="89"/>
      <c r="G1540" s="90"/>
      <c r="H1540" s="90"/>
      <c r="I1540" s="91"/>
      <c r="J1540" s="91"/>
      <c r="K1540" s="91"/>
      <c r="L1540" s="91"/>
      <c r="M1540" s="91"/>
      <c r="N1540" s="91"/>
      <c r="O1540" s="92"/>
      <c r="P1540" s="93"/>
      <c r="Q1540" s="92" t="str">
        <f t="shared" ca="1" si="92"/>
        <v/>
      </c>
      <c r="R1540" s="92" t="str">
        <f ca="1">IF(A1540="","",IF(ISERROR(MATCH($H1540,SorP!B:B,0)),"",INDIRECT("'SorP'!$A$"&amp;MATCH($Q1540&amp;$H1540,SorP!C:C,0))))</f>
        <v/>
      </c>
      <c r="S1540" s="94"/>
      <c r="T1540" s="95" t="str">
        <f t="shared" si="94"/>
        <v/>
      </c>
      <c r="U1540" s="95" t="b">
        <f t="shared" si="95"/>
        <v>1</v>
      </c>
      <c r="V1540" s="95" t="str">
        <f t="shared" si="93"/>
        <v/>
      </c>
    </row>
    <row r="1541" spans="1:22" s="95" customFormat="1" ht="20.100000000000001" customHeight="1">
      <c r="A1541" s="88"/>
      <c r="B1541" s="88"/>
      <c r="C1541" s="88"/>
      <c r="D1541" s="88"/>
      <c r="E1541" s="88"/>
      <c r="F1541" s="89"/>
      <c r="G1541" s="90"/>
      <c r="H1541" s="90"/>
      <c r="I1541" s="91"/>
      <c r="J1541" s="91"/>
      <c r="K1541" s="91"/>
      <c r="L1541" s="91"/>
      <c r="M1541" s="91"/>
      <c r="N1541" s="91"/>
      <c r="O1541" s="92"/>
      <c r="P1541" s="93"/>
      <c r="Q1541" s="92" t="str">
        <f t="shared" ref="Q1541:Q1604" ca="1" si="96">IF(A1541="","",IF(ISERROR(MATCH($C1541,CL,0)),"Unknown",INDIRECT("'C'!$A$"&amp;MATCH($C1541,CL,0)+1)))</f>
        <v/>
      </c>
      <c r="R1541" s="92" t="str">
        <f ca="1">IF(A1541="","",IF(ISERROR(MATCH($H1541,SorP!B:B,0)),"",INDIRECT("'SorP'!$A$"&amp;MATCH($Q1541&amp;$H1541,SorP!C:C,0))))</f>
        <v/>
      </c>
      <c r="S1541" s="94"/>
      <c r="T1541" s="95" t="str">
        <f t="shared" si="94"/>
        <v/>
      </c>
      <c r="U1541" s="95" t="b">
        <f t="shared" si="95"/>
        <v>1</v>
      </c>
      <c r="V1541" s="95" t="str">
        <f t="shared" ref="V1541:V1604" si="97">IF(U1541,"",A1541&amp;"+")</f>
        <v/>
      </c>
    </row>
    <row r="1542" spans="1:22" s="95" customFormat="1" ht="20.100000000000001"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ref="T1542:T1605" si="98">A1542&amp;B1542</f>
        <v/>
      </c>
      <c r="U1542" s="95" t="b">
        <f t="shared" ref="U1542:U1605" si="99">OR(ISBLANK(B1542),ISBLANK(C1542))</f>
        <v>1</v>
      </c>
      <c r="V1542" s="95" t="str">
        <f t="shared" si="97"/>
        <v/>
      </c>
    </row>
    <row r="1543" spans="1:22" s="95" customFormat="1" ht="20.100000000000001"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100000000000001"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100000000000001"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100000000000001"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100000000000001"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100000000000001"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100000000000001"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100000000000001"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100000000000001"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100000000000001"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100000000000001"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100000000000001"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100000000000001"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100000000000001"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100000000000001"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100000000000001"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100000000000001"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100000000000001"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100000000000001"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100000000000001"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100000000000001"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100000000000001"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100000000000001"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100000000000001"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100000000000001"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100000000000001"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100000000000001"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100000000000001"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100000000000001"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100000000000001"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100000000000001"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100000000000001"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100000000000001"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100000000000001"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100000000000001"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100000000000001"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100000000000001"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100000000000001"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100000000000001"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100000000000001"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100000000000001"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100000000000001"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100000000000001"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100000000000001"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100000000000001"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100000000000001"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100000000000001"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100000000000001"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100000000000001"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100000000000001"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100000000000001"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100000000000001"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100000000000001"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100000000000001"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100000000000001"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100000000000001"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100000000000001"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100000000000001"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100000000000001"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100000000000001"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100000000000001"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100000000000001" customHeight="1">
      <c r="A1604" s="88"/>
      <c r="B1604" s="88"/>
      <c r="C1604" s="88"/>
      <c r="D1604" s="88"/>
      <c r="E1604" s="88"/>
      <c r="F1604" s="89"/>
      <c r="G1604" s="90"/>
      <c r="H1604" s="90"/>
      <c r="I1604" s="91"/>
      <c r="J1604" s="91"/>
      <c r="K1604" s="91"/>
      <c r="L1604" s="91"/>
      <c r="M1604" s="91"/>
      <c r="N1604" s="91"/>
      <c r="O1604" s="92"/>
      <c r="P1604" s="93"/>
      <c r="Q1604" s="92" t="str">
        <f t="shared" ca="1" si="96"/>
        <v/>
      </c>
      <c r="R1604" s="92" t="str">
        <f ca="1">IF(A1604="","",IF(ISERROR(MATCH($H1604,SorP!B:B,0)),"",INDIRECT("'SorP'!$A$"&amp;MATCH($Q1604&amp;$H1604,SorP!C:C,0))))</f>
        <v/>
      </c>
      <c r="S1604" s="94"/>
      <c r="T1604" s="95" t="str">
        <f t="shared" si="98"/>
        <v/>
      </c>
      <c r="U1604" s="95" t="b">
        <f t="shared" si="99"/>
        <v>1</v>
      </c>
      <c r="V1604" s="95" t="str">
        <f t="shared" si="97"/>
        <v/>
      </c>
    </row>
    <row r="1605" spans="1:22" s="95" customFormat="1" ht="20.100000000000001" customHeight="1">
      <c r="A1605" s="88"/>
      <c r="B1605" s="88"/>
      <c r="C1605" s="88"/>
      <c r="D1605" s="88"/>
      <c r="E1605" s="88"/>
      <c r="F1605" s="89"/>
      <c r="G1605" s="90"/>
      <c r="H1605" s="90"/>
      <c r="I1605" s="91"/>
      <c r="J1605" s="91"/>
      <c r="K1605" s="91"/>
      <c r="L1605" s="91"/>
      <c r="M1605" s="91"/>
      <c r="N1605" s="91"/>
      <c r="O1605" s="92"/>
      <c r="P1605" s="93"/>
      <c r="Q1605" s="92" t="str">
        <f t="shared" ref="Q1605:Q1668" ca="1" si="100">IF(A1605="","",IF(ISERROR(MATCH($C1605,CL,0)),"Unknown",INDIRECT("'C'!$A$"&amp;MATCH($C1605,CL,0)+1)))</f>
        <v/>
      </c>
      <c r="R1605" s="92" t="str">
        <f ca="1">IF(A1605="","",IF(ISERROR(MATCH($H1605,SorP!B:B,0)),"",INDIRECT("'SorP'!$A$"&amp;MATCH($Q1605&amp;$H1605,SorP!C:C,0))))</f>
        <v/>
      </c>
      <c r="S1605" s="94"/>
      <c r="T1605" s="95" t="str">
        <f t="shared" si="98"/>
        <v/>
      </c>
      <c r="U1605" s="95" t="b">
        <f t="shared" si="99"/>
        <v>1</v>
      </c>
      <c r="V1605" s="95" t="str">
        <f t="shared" ref="V1605:V1668" si="101">IF(U1605,"",A1605&amp;"+")</f>
        <v/>
      </c>
    </row>
    <row r="1606" spans="1:22" s="95" customFormat="1" ht="20.100000000000001"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ref="T1606:T1669" si="102">A1606&amp;B1606</f>
        <v/>
      </c>
      <c r="U1606" s="95" t="b">
        <f t="shared" ref="U1606:U1669" si="103">OR(ISBLANK(B1606),ISBLANK(C1606))</f>
        <v>1</v>
      </c>
      <c r="V1606" s="95" t="str">
        <f t="shared" si="101"/>
        <v/>
      </c>
    </row>
    <row r="1607" spans="1:22" s="95" customFormat="1" ht="20.100000000000001"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100000000000001"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100000000000001"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100000000000001"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100000000000001"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100000000000001"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100000000000001"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100000000000001"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100000000000001"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100000000000001"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100000000000001"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100000000000001"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100000000000001"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100000000000001"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100000000000001"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100000000000001"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100000000000001"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100000000000001"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100000000000001"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100000000000001"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100000000000001"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100000000000001"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100000000000001"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100000000000001"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100000000000001"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100000000000001"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100000000000001"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100000000000001"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100000000000001"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100000000000001"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100000000000001"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100000000000001"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100000000000001"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100000000000001"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100000000000001"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100000000000001"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100000000000001"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100000000000001"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100000000000001"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100000000000001"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100000000000001"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100000000000001"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100000000000001"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100000000000001"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100000000000001"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100000000000001"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100000000000001"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100000000000001"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100000000000001"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100000000000001"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100000000000001"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100000000000001"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100000000000001"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100000000000001"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100000000000001"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100000000000001"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100000000000001"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100000000000001"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100000000000001"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100000000000001"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100000000000001"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100000000000001" customHeight="1">
      <c r="A1668" s="88"/>
      <c r="B1668" s="88"/>
      <c r="C1668" s="88"/>
      <c r="D1668" s="88"/>
      <c r="E1668" s="88"/>
      <c r="F1668" s="89"/>
      <c r="G1668" s="90"/>
      <c r="H1668" s="90"/>
      <c r="I1668" s="91"/>
      <c r="J1668" s="91"/>
      <c r="K1668" s="91"/>
      <c r="L1668" s="91"/>
      <c r="M1668" s="91"/>
      <c r="N1668" s="91"/>
      <c r="O1668" s="92"/>
      <c r="P1668" s="93"/>
      <c r="Q1668" s="92" t="str">
        <f t="shared" ca="1" si="100"/>
        <v/>
      </c>
      <c r="R1668" s="92" t="str">
        <f ca="1">IF(A1668="","",IF(ISERROR(MATCH($H1668,SorP!B:B,0)),"",INDIRECT("'SorP'!$A$"&amp;MATCH($Q1668&amp;$H1668,SorP!C:C,0))))</f>
        <v/>
      </c>
      <c r="S1668" s="94"/>
      <c r="T1668" s="95" t="str">
        <f t="shared" si="102"/>
        <v/>
      </c>
      <c r="U1668" s="95" t="b">
        <f t="shared" si="103"/>
        <v>1</v>
      </c>
      <c r="V1668" s="95" t="str">
        <f t="shared" si="101"/>
        <v/>
      </c>
    </row>
    <row r="1669" spans="1:22" s="95" customFormat="1" ht="20.100000000000001" customHeight="1">
      <c r="A1669" s="88"/>
      <c r="B1669" s="88"/>
      <c r="C1669" s="88"/>
      <c r="D1669" s="88"/>
      <c r="E1669" s="88"/>
      <c r="F1669" s="89"/>
      <c r="G1669" s="90"/>
      <c r="H1669" s="90"/>
      <c r="I1669" s="91"/>
      <c r="J1669" s="91"/>
      <c r="K1669" s="91"/>
      <c r="L1669" s="91"/>
      <c r="M1669" s="91"/>
      <c r="N1669" s="91"/>
      <c r="O1669" s="92"/>
      <c r="P1669" s="93"/>
      <c r="Q1669" s="92" t="str">
        <f t="shared" ref="Q1669:Q1732" ca="1" si="104">IF(A1669="","",IF(ISERROR(MATCH($C1669,CL,0)),"Unknown",INDIRECT("'C'!$A$"&amp;MATCH($C1669,CL,0)+1)))</f>
        <v/>
      </c>
      <c r="R1669" s="92" t="str">
        <f ca="1">IF(A1669="","",IF(ISERROR(MATCH($H1669,SorP!B:B,0)),"",INDIRECT("'SorP'!$A$"&amp;MATCH($Q1669&amp;$H1669,SorP!C:C,0))))</f>
        <v/>
      </c>
      <c r="S1669" s="94"/>
      <c r="T1669" s="95" t="str">
        <f t="shared" si="102"/>
        <v/>
      </c>
      <c r="U1669" s="95" t="b">
        <f t="shared" si="103"/>
        <v>1</v>
      </c>
      <c r="V1669" s="95" t="str">
        <f t="shared" ref="V1669:V1732" si="105">IF(U1669,"",A1669&amp;"+")</f>
        <v/>
      </c>
    </row>
    <row r="1670" spans="1:22" s="95" customFormat="1" ht="20.100000000000001"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ref="T1670:T1733" si="106">A1670&amp;B1670</f>
        <v/>
      </c>
      <c r="U1670" s="95" t="b">
        <f t="shared" ref="U1670:U1733" si="107">OR(ISBLANK(B1670),ISBLANK(C1670))</f>
        <v>1</v>
      </c>
      <c r="V1670" s="95" t="str">
        <f t="shared" si="105"/>
        <v/>
      </c>
    </row>
    <row r="1671" spans="1:22" s="95" customFormat="1" ht="20.100000000000001"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100000000000001"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100000000000001"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100000000000001"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100000000000001"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100000000000001"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100000000000001"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100000000000001"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100000000000001"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100000000000001"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100000000000001"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100000000000001"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100000000000001"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100000000000001"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100000000000001"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100000000000001"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100000000000001"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100000000000001"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100000000000001"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100000000000001"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100000000000001"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100000000000001"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100000000000001"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100000000000001"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100000000000001"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100000000000001"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100000000000001"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100000000000001"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100000000000001"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100000000000001"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100000000000001"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100000000000001"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100000000000001"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100000000000001"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100000000000001"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100000000000001"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100000000000001"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100000000000001"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100000000000001"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100000000000001"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100000000000001"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100000000000001"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100000000000001"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100000000000001"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100000000000001"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100000000000001"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100000000000001"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100000000000001"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100000000000001"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100000000000001"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100000000000001"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100000000000001"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100000000000001"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100000000000001"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100000000000001"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100000000000001"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100000000000001"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100000000000001"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100000000000001"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100000000000001"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100000000000001"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100000000000001" customHeight="1">
      <c r="A1732" s="88"/>
      <c r="B1732" s="88"/>
      <c r="C1732" s="88"/>
      <c r="D1732" s="88"/>
      <c r="E1732" s="88"/>
      <c r="F1732" s="89"/>
      <c r="G1732" s="90"/>
      <c r="H1732" s="90"/>
      <c r="I1732" s="91"/>
      <c r="J1732" s="91"/>
      <c r="K1732" s="91"/>
      <c r="L1732" s="91"/>
      <c r="M1732" s="91"/>
      <c r="N1732" s="91"/>
      <c r="O1732" s="92"/>
      <c r="P1732" s="93"/>
      <c r="Q1732" s="92" t="str">
        <f t="shared" ca="1" si="104"/>
        <v/>
      </c>
      <c r="R1732" s="92" t="str">
        <f ca="1">IF(A1732="","",IF(ISERROR(MATCH($H1732,SorP!B:B,0)),"",INDIRECT("'SorP'!$A$"&amp;MATCH($Q1732&amp;$H1732,SorP!C:C,0))))</f>
        <v/>
      </c>
      <c r="S1732" s="94"/>
      <c r="T1732" s="95" t="str">
        <f t="shared" si="106"/>
        <v/>
      </c>
      <c r="U1732" s="95" t="b">
        <f t="shared" si="107"/>
        <v>1</v>
      </c>
      <c r="V1732" s="95" t="str">
        <f t="shared" si="105"/>
        <v/>
      </c>
    </row>
    <row r="1733" spans="1:22" s="95" customFormat="1" ht="20.100000000000001" customHeight="1">
      <c r="A1733" s="88"/>
      <c r="B1733" s="88"/>
      <c r="C1733" s="88"/>
      <c r="D1733" s="88"/>
      <c r="E1733" s="88"/>
      <c r="F1733" s="89"/>
      <c r="G1733" s="90"/>
      <c r="H1733" s="90"/>
      <c r="I1733" s="91"/>
      <c r="J1733" s="91"/>
      <c r="K1733" s="91"/>
      <c r="L1733" s="91"/>
      <c r="M1733" s="91"/>
      <c r="N1733" s="91"/>
      <c r="O1733" s="92"/>
      <c r="P1733" s="93"/>
      <c r="Q1733" s="92" t="str">
        <f t="shared" ref="Q1733:Q1796" ca="1" si="108">IF(A1733="","",IF(ISERROR(MATCH($C1733,CL,0)),"Unknown",INDIRECT("'C'!$A$"&amp;MATCH($C1733,CL,0)+1)))</f>
        <v/>
      </c>
      <c r="R1733" s="92" t="str">
        <f ca="1">IF(A1733="","",IF(ISERROR(MATCH($H1733,SorP!B:B,0)),"",INDIRECT("'SorP'!$A$"&amp;MATCH($Q1733&amp;$H1733,SorP!C:C,0))))</f>
        <v/>
      </c>
      <c r="S1733" s="94"/>
      <c r="T1733" s="95" t="str">
        <f t="shared" si="106"/>
        <v/>
      </c>
      <c r="U1733" s="95" t="b">
        <f t="shared" si="107"/>
        <v>1</v>
      </c>
      <c r="V1733" s="95" t="str">
        <f t="shared" ref="V1733:V1796" si="109">IF(U1733,"",A1733&amp;"+")</f>
        <v/>
      </c>
    </row>
    <row r="1734" spans="1:22" s="95" customFormat="1" ht="20.100000000000001"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ref="T1734:T1797" si="110">A1734&amp;B1734</f>
        <v/>
      </c>
      <c r="U1734" s="95" t="b">
        <f t="shared" ref="U1734:U1797" si="111">OR(ISBLANK(B1734),ISBLANK(C1734))</f>
        <v>1</v>
      </c>
      <c r="V1734" s="95" t="str">
        <f t="shared" si="109"/>
        <v/>
      </c>
    </row>
    <row r="1735" spans="1:22" s="95" customFormat="1" ht="20.100000000000001"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100000000000001"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100000000000001"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100000000000001"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100000000000001"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100000000000001"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100000000000001"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100000000000001"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100000000000001"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100000000000001"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100000000000001"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100000000000001"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100000000000001"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100000000000001"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100000000000001"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100000000000001"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100000000000001"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100000000000001"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100000000000001"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100000000000001"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100000000000001"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100000000000001"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100000000000001"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100000000000001"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100000000000001"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100000000000001"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100000000000001"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100000000000001"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100000000000001"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100000000000001"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100000000000001"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100000000000001"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100000000000001"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100000000000001"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100000000000001"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100000000000001"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100000000000001"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100000000000001"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100000000000001"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100000000000001"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100000000000001"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100000000000001"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100000000000001"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100000000000001"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100000000000001"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100000000000001"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100000000000001"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100000000000001"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100000000000001"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100000000000001"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100000000000001"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100000000000001"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100000000000001"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100000000000001"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100000000000001"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100000000000001"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100000000000001"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100000000000001"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100000000000001"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100000000000001"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100000000000001"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100000000000001" customHeight="1">
      <c r="A1796" s="88"/>
      <c r="B1796" s="88"/>
      <c r="C1796" s="88"/>
      <c r="D1796" s="88"/>
      <c r="E1796" s="88"/>
      <c r="F1796" s="89"/>
      <c r="G1796" s="90"/>
      <c r="H1796" s="90"/>
      <c r="I1796" s="91"/>
      <c r="J1796" s="91"/>
      <c r="K1796" s="91"/>
      <c r="L1796" s="91"/>
      <c r="M1796" s="91"/>
      <c r="N1796" s="91"/>
      <c r="O1796" s="92"/>
      <c r="P1796" s="93"/>
      <c r="Q1796" s="92" t="str">
        <f t="shared" ca="1" si="108"/>
        <v/>
      </c>
      <c r="R1796" s="92" t="str">
        <f ca="1">IF(A1796="","",IF(ISERROR(MATCH($H1796,SorP!B:B,0)),"",INDIRECT("'SorP'!$A$"&amp;MATCH($Q1796&amp;$H1796,SorP!C:C,0))))</f>
        <v/>
      </c>
      <c r="S1796" s="94"/>
      <c r="T1796" s="95" t="str">
        <f t="shared" si="110"/>
        <v/>
      </c>
      <c r="U1796" s="95" t="b">
        <f t="shared" si="111"/>
        <v>1</v>
      </c>
      <c r="V1796" s="95" t="str">
        <f t="shared" si="109"/>
        <v/>
      </c>
    </row>
    <row r="1797" spans="1:22" s="95" customFormat="1" ht="20.100000000000001" customHeight="1">
      <c r="A1797" s="88"/>
      <c r="B1797" s="88"/>
      <c r="C1797" s="88"/>
      <c r="D1797" s="88"/>
      <c r="E1797" s="88"/>
      <c r="F1797" s="89"/>
      <c r="G1797" s="90"/>
      <c r="H1797" s="90"/>
      <c r="I1797" s="91"/>
      <c r="J1797" s="91"/>
      <c r="K1797" s="91"/>
      <c r="L1797" s="91"/>
      <c r="M1797" s="91"/>
      <c r="N1797" s="91"/>
      <c r="O1797" s="92"/>
      <c r="P1797" s="93"/>
      <c r="Q1797" s="92" t="str">
        <f t="shared" ref="Q1797:Q1860" ca="1" si="112">IF(A1797="","",IF(ISERROR(MATCH($C1797,CL,0)),"Unknown",INDIRECT("'C'!$A$"&amp;MATCH($C1797,CL,0)+1)))</f>
        <v/>
      </c>
      <c r="R1797" s="92" t="str">
        <f ca="1">IF(A1797="","",IF(ISERROR(MATCH($H1797,SorP!B:B,0)),"",INDIRECT("'SorP'!$A$"&amp;MATCH($Q1797&amp;$H1797,SorP!C:C,0))))</f>
        <v/>
      </c>
      <c r="S1797" s="94"/>
      <c r="T1797" s="95" t="str">
        <f t="shared" si="110"/>
        <v/>
      </c>
      <c r="U1797" s="95" t="b">
        <f t="shared" si="111"/>
        <v>1</v>
      </c>
      <c r="V1797" s="95" t="str">
        <f t="shared" ref="V1797:V1860" si="113">IF(U1797,"",A1797&amp;"+")</f>
        <v/>
      </c>
    </row>
    <row r="1798" spans="1:22" s="95" customFormat="1" ht="20.100000000000001"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ref="T1798:T1861" si="114">A1798&amp;B1798</f>
        <v/>
      </c>
      <c r="U1798" s="95" t="b">
        <f t="shared" ref="U1798:U1861" si="115">OR(ISBLANK(B1798),ISBLANK(C1798))</f>
        <v>1</v>
      </c>
      <c r="V1798" s="95" t="str">
        <f t="shared" si="113"/>
        <v/>
      </c>
    </row>
    <row r="1799" spans="1:22" s="95" customFormat="1" ht="20.100000000000001"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100000000000001"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100000000000001"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100000000000001"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100000000000001"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100000000000001"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100000000000001"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100000000000001"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100000000000001"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100000000000001"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100000000000001"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100000000000001"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100000000000001"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100000000000001"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100000000000001"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100000000000001"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100000000000001"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100000000000001"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100000000000001"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100000000000001"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100000000000001"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100000000000001"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100000000000001"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100000000000001"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100000000000001"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100000000000001"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100000000000001"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100000000000001"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100000000000001"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100000000000001"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100000000000001"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100000000000001"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100000000000001"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100000000000001"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100000000000001"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100000000000001"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100000000000001"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100000000000001"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100000000000001"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100000000000001"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100000000000001"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100000000000001"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100000000000001"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100000000000001"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100000000000001"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100000000000001"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100000000000001"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100000000000001"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100000000000001"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100000000000001"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100000000000001"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100000000000001"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100000000000001"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100000000000001"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100000000000001"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100000000000001"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100000000000001"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100000000000001"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100000000000001"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100000000000001"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100000000000001"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100000000000001" customHeight="1">
      <c r="A1860" s="88"/>
      <c r="B1860" s="88"/>
      <c r="C1860" s="88"/>
      <c r="D1860" s="88"/>
      <c r="E1860" s="88"/>
      <c r="F1860" s="89"/>
      <c r="G1860" s="90"/>
      <c r="H1860" s="90"/>
      <c r="I1860" s="91"/>
      <c r="J1860" s="91"/>
      <c r="K1860" s="91"/>
      <c r="L1860" s="91"/>
      <c r="M1860" s="91"/>
      <c r="N1860" s="91"/>
      <c r="O1860" s="92"/>
      <c r="P1860" s="93"/>
      <c r="Q1860" s="92" t="str">
        <f t="shared" ca="1" si="112"/>
        <v/>
      </c>
      <c r="R1860" s="92" t="str">
        <f ca="1">IF(A1860="","",IF(ISERROR(MATCH($H1860,SorP!B:B,0)),"",INDIRECT("'SorP'!$A$"&amp;MATCH($Q1860&amp;$H1860,SorP!C:C,0))))</f>
        <v/>
      </c>
      <c r="S1860" s="94"/>
      <c r="T1860" s="95" t="str">
        <f t="shared" si="114"/>
        <v/>
      </c>
      <c r="U1860" s="95" t="b">
        <f t="shared" si="115"/>
        <v>1</v>
      </c>
      <c r="V1860" s="95" t="str">
        <f t="shared" si="113"/>
        <v/>
      </c>
    </row>
    <row r="1861" spans="1:22" s="95" customFormat="1" ht="20.100000000000001" customHeight="1">
      <c r="A1861" s="88"/>
      <c r="B1861" s="88"/>
      <c r="C1861" s="88"/>
      <c r="D1861" s="88"/>
      <c r="E1861" s="88"/>
      <c r="F1861" s="89"/>
      <c r="G1861" s="90"/>
      <c r="H1861" s="90"/>
      <c r="I1861" s="91"/>
      <c r="J1861" s="91"/>
      <c r="K1861" s="91"/>
      <c r="L1861" s="91"/>
      <c r="M1861" s="91"/>
      <c r="N1861" s="91"/>
      <c r="O1861" s="92"/>
      <c r="P1861" s="93"/>
      <c r="Q1861" s="92" t="str">
        <f t="shared" ref="Q1861:Q1924" ca="1" si="116">IF(A1861="","",IF(ISERROR(MATCH($C1861,CL,0)),"Unknown",INDIRECT("'C'!$A$"&amp;MATCH($C1861,CL,0)+1)))</f>
        <v/>
      </c>
      <c r="R1861" s="92" t="str">
        <f ca="1">IF(A1861="","",IF(ISERROR(MATCH($H1861,SorP!B:B,0)),"",INDIRECT("'SorP'!$A$"&amp;MATCH($Q1861&amp;$H1861,SorP!C:C,0))))</f>
        <v/>
      </c>
      <c r="S1861" s="94"/>
      <c r="T1861" s="95" t="str">
        <f t="shared" si="114"/>
        <v/>
      </c>
      <c r="U1861" s="95" t="b">
        <f t="shared" si="115"/>
        <v>1</v>
      </c>
      <c r="V1861" s="95" t="str">
        <f t="shared" ref="V1861:V1924" si="117">IF(U1861,"",A1861&amp;"+")</f>
        <v/>
      </c>
    </row>
    <row r="1862" spans="1:22" s="95" customFormat="1" ht="20.100000000000001"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ref="T1862:T1925" si="118">A1862&amp;B1862</f>
        <v/>
      </c>
      <c r="U1862" s="95" t="b">
        <f t="shared" ref="U1862:U1925" si="119">OR(ISBLANK(B1862),ISBLANK(C1862))</f>
        <v>1</v>
      </c>
      <c r="V1862" s="95" t="str">
        <f t="shared" si="117"/>
        <v/>
      </c>
    </row>
    <row r="1863" spans="1:22" s="95" customFormat="1" ht="20.100000000000001"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100000000000001"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100000000000001"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100000000000001"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100000000000001"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100000000000001"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100000000000001"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100000000000001"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100000000000001"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100000000000001"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100000000000001"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100000000000001"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100000000000001"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100000000000001"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100000000000001"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100000000000001"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100000000000001"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100000000000001"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100000000000001"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100000000000001"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100000000000001"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100000000000001"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100000000000001"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100000000000001"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100000000000001"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100000000000001"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100000000000001"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100000000000001"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100000000000001"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100000000000001"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100000000000001"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100000000000001"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100000000000001"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100000000000001"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100000000000001"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100000000000001"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100000000000001"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100000000000001"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100000000000001"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100000000000001"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100000000000001"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100000000000001"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100000000000001"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100000000000001"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100000000000001"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100000000000001"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100000000000001"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100000000000001"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100000000000001"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100000000000001"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100000000000001"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100000000000001"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100000000000001"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100000000000001"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100000000000001"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100000000000001"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100000000000001"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100000000000001"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100000000000001"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100000000000001"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100000000000001"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100000000000001" customHeight="1">
      <c r="A1924" s="88"/>
      <c r="B1924" s="88"/>
      <c r="C1924" s="88"/>
      <c r="D1924" s="88"/>
      <c r="E1924" s="88"/>
      <c r="F1924" s="89"/>
      <c r="G1924" s="90"/>
      <c r="H1924" s="90"/>
      <c r="I1924" s="91"/>
      <c r="J1924" s="91"/>
      <c r="K1924" s="91"/>
      <c r="L1924" s="91"/>
      <c r="M1924" s="91"/>
      <c r="N1924" s="91"/>
      <c r="O1924" s="92"/>
      <c r="P1924" s="93"/>
      <c r="Q1924" s="92" t="str">
        <f t="shared" ca="1" si="116"/>
        <v/>
      </c>
      <c r="R1924" s="92" t="str">
        <f ca="1">IF(A1924="","",IF(ISERROR(MATCH($H1924,SorP!B:B,0)),"",INDIRECT("'SorP'!$A$"&amp;MATCH($Q1924&amp;$H1924,SorP!C:C,0))))</f>
        <v/>
      </c>
      <c r="S1924" s="94"/>
      <c r="T1924" s="95" t="str">
        <f t="shared" si="118"/>
        <v/>
      </c>
      <c r="U1924" s="95" t="b">
        <f t="shared" si="119"/>
        <v>1</v>
      </c>
      <c r="V1924" s="95" t="str">
        <f t="shared" si="117"/>
        <v/>
      </c>
    </row>
    <row r="1925" spans="1:22" s="95" customFormat="1" ht="20.100000000000001" customHeight="1">
      <c r="A1925" s="88"/>
      <c r="B1925" s="88"/>
      <c r="C1925" s="88"/>
      <c r="D1925" s="88"/>
      <c r="E1925" s="88"/>
      <c r="F1925" s="89"/>
      <c r="G1925" s="90"/>
      <c r="H1925" s="90"/>
      <c r="I1925" s="91"/>
      <c r="J1925" s="91"/>
      <c r="K1925" s="91"/>
      <c r="L1925" s="91"/>
      <c r="M1925" s="91"/>
      <c r="N1925" s="91"/>
      <c r="O1925" s="92"/>
      <c r="P1925" s="93"/>
      <c r="Q1925" s="92" t="str">
        <f t="shared" ref="Q1925:Q1988" ca="1" si="120">IF(A1925="","",IF(ISERROR(MATCH($C1925,CL,0)),"Unknown",INDIRECT("'C'!$A$"&amp;MATCH($C1925,CL,0)+1)))</f>
        <v/>
      </c>
      <c r="R1925" s="92" t="str">
        <f ca="1">IF(A1925="","",IF(ISERROR(MATCH($H1925,SorP!B:B,0)),"",INDIRECT("'SorP'!$A$"&amp;MATCH($Q1925&amp;$H1925,SorP!C:C,0))))</f>
        <v/>
      </c>
      <c r="S1925" s="94"/>
      <c r="T1925" s="95" t="str">
        <f t="shared" si="118"/>
        <v/>
      </c>
      <c r="U1925" s="95" t="b">
        <f t="shared" si="119"/>
        <v>1</v>
      </c>
      <c r="V1925" s="95" t="str">
        <f t="shared" ref="V1925:V1988" si="121">IF(U1925,"",A1925&amp;"+")</f>
        <v/>
      </c>
    </row>
    <row r="1926" spans="1:22" s="95" customFormat="1" ht="20.100000000000001"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ref="T1926:T1989" si="122">A1926&amp;B1926</f>
        <v/>
      </c>
      <c r="U1926" s="95" t="b">
        <f t="shared" ref="U1926:U1989" si="123">OR(ISBLANK(B1926),ISBLANK(C1926))</f>
        <v>1</v>
      </c>
      <c r="V1926" s="95" t="str">
        <f t="shared" si="121"/>
        <v/>
      </c>
    </row>
    <row r="1927" spans="1:22" s="95" customFormat="1" ht="20.100000000000001"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100000000000001"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100000000000001"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100000000000001"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100000000000001"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100000000000001"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100000000000001"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100000000000001"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100000000000001"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100000000000001"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100000000000001"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100000000000001"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100000000000001"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100000000000001"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100000000000001"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100000000000001"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100000000000001"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100000000000001"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100000000000001"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100000000000001"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100000000000001"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100000000000001"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100000000000001"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100000000000001"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100000000000001"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100000000000001"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100000000000001"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100000000000001"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100000000000001"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100000000000001"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100000000000001"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100000000000001"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100000000000001"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100000000000001"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100000000000001"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100000000000001"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100000000000001"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100000000000001"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100000000000001"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100000000000001"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100000000000001"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100000000000001"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100000000000001"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100000000000001"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100000000000001"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100000000000001"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100000000000001"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100000000000001"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100000000000001"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100000000000001"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100000000000001"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100000000000001"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100000000000001"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100000000000001"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100000000000001"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100000000000001"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100000000000001"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100000000000001"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100000000000001"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100000000000001"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100000000000001"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100000000000001" customHeight="1">
      <c r="A1988" s="88"/>
      <c r="B1988" s="88"/>
      <c r="C1988" s="88"/>
      <c r="D1988" s="88"/>
      <c r="E1988" s="88"/>
      <c r="F1988" s="89"/>
      <c r="G1988" s="90"/>
      <c r="H1988" s="90"/>
      <c r="I1988" s="91"/>
      <c r="J1988" s="91"/>
      <c r="K1988" s="91"/>
      <c r="L1988" s="91"/>
      <c r="M1988" s="91"/>
      <c r="N1988" s="91"/>
      <c r="O1988" s="92"/>
      <c r="P1988" s="93"/>
      <c r="Q1988" s="92" t="str">
        <f t="shared" ca="1" si="120"/>
        <v/>
      </c>
      <c r="R1988" s="92" t="str">
        <f ca="1">IF(A1988="","",IF(ISERROR(MATCH($H1988,SorP!B:B,0)),"",INDIRECT("'SorP'!$A$"&amp;MATCH($Q1988&amp;$H1988,SorP!C:C,0))))</f>
        <v/>
      </c>
      <c r="S1988" s="94"/>
      <c r="T1988" s="95" t="str">
        <f t="shared" si="122"/>
        <v/>
      </c>
      <c r="U1988" s="95" t="b">
        <f t="shared" si="123"/>
        <v>1</v>
      </c>
      <c r="V1988" s="95" t="str">
        <f t="shared" si="121"/>
        <v/>
      </c>
    </row>
    <row r="1989" spans="1:22" s="95" customFormat="1" ht="20.100000000000001" customHeight="1">
      <c r="A1989" s="88"/>
      <c r="B1989" s="88"/>
      <c r="C1989" s="88"/>
      <c r="D1989" s="88"/>
      <c r="E1989" s="88"/>
      <c r="F1989" s="89"/>
      <c r="G1989" s="90"/>
      <c r="H1989" s="90"/>
      <c r="I1989" s="91"/>
      <c r="J1989" s="91"/>
      <c r="K1989" s="91"/>
      <c r="L1989" s="91"/>
      <c r="M1989" s="91"/>
      <c r="N1989" s="91"/>
      <c r="O1989" s="92"/>
      <c r="P1989" s="93"/>
      <c r="Q1989" s="92" t="str">
        <f t="shared" ref="Q1989:Q2052" ca="1" si="124">IF(A1989="","",IF(ISERROR(MATCH($C1989,CL,0)),"Unknown",INDIRECT("'C'!$A$"&amp;MATCH($C1989,CL,0)+1)))</f>
        <v/>
      </c>
      <c r="R1989" s="92" t="str">
        <f ca="1">IF(A1989="","",IF(ISERROR(MATCH($H1989,SorP!B:B,0)),"",INDIRECT("'SorP'!$A$"&amp;MATCH($Q1989&amp;$H1989,SorP!C:C,0))))</f>
        <v/>
      </c>
      <c r="S1989" s="94"/>
      <c r="T1989" s="95" t="str">
        <f t="shared" si="122"/>
        <v/>
      </c>
      <c r="U1989" s="95" t="b">
        <f t="shared" si="123"/>
        <v>1</v>
      </c>
      <c r="V1989" s="95" t="str">
        <f t="shared" ref="V1989:V2052" si="125">IF(U1989,"",A1989&amp;"+")</f>
        <v/>
      </c>
    </row>
    <row r="1990" spans="1:22" s="95" customFormat="1" ht="20.100000000000001"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ref="T1990:T2053" si="126">A1990&amp;B1990</f>
        <v/>
      </c>
      <c r="U1990" s="95" t="b">
        <f t="shared" ref="U1990:U2053" si="127">OR(ISBLANK(B1990),ISBLANK(C1990))</f>
        <v>1</v>
      </c>
      <c r="V1990" s="95" t="str">
        <f t="shared" si="125"/>
        <v/>
      </c>
    </row>
    <row r="1991" spans="1:22" s="95" customFormat="1" ht="20.100000000000001"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100000000000001"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100000000000001"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100000000000001"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100000000000001"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100000000000001"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100000000000001"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100000000000001"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100000000000001"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100000000000001"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100000000000001"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100000000000001"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100000000000001"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100000000000001"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100000000000001"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100000000000001"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100000000000001"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100000000000001"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100000000000001"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100000000000001"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100000000000001"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100000000000001"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100000000000001"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100000000000001"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100000000000001"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100000000000001"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100000000000001"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100000000000001"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100000000000001"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100000000000001"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100000000000001"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100000000000001"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100000000000001"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100000000000001"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100000000000001"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100000000000001"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100000000000001"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100000000000001"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100000000000001"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100000000000001"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100000000000001"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100000000000001"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100000000000001"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100000000000001"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100000000000001"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100000000000001"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100000000000001"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100000000000001"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100000000000001"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100000000000001"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100000000000001"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100000000000001"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100000000000001"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100000000000001"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100000000000001"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100000000000001"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100000000000001"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100000000000001"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100000000000001"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100000000000001"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100000000000001"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100000000000001" customHeight="1">
      <c r="A2052" s="88"/>
      <c r="B2052" s="88"/>
      <c r="C2052" s="88"/>
      <c r="D2052" s="88"/>
      <c r="E2052" s="88"/>
      <c r="F2052" s="89"/>
      <c r="G2052" s="90"/>
      <c r="H2052" s="90"/>
      <c r="I2052" s="91"/>
      <c r="J2052" s="91"/>
      <c r="K2052" s="91"/>
      <c r="L2052" s="91"/>
      <c r="M2052" s="91"/>
      <c r="N2052" s="91"/>
      <c r="O2052" s="92"/>
      <c r="P2052" s="93"/>
      <c r="Q2052" s="92" t="str">
        <f t="shared" ca="1" si="124"/>
        <v/>
      </c>
      <c r="R2052" s="92" t="str">
        <f ca="1">IF(A2052="","",IF(ISERROR(MATCH($H2052,SorP!B:B,0)),"",INDIRECT("'SorP'!$A$"&amp;MATCH($Q2052&amp;$H2052,SorP!C:C,0))))</f>
        <v/>
      </c>
      <c r="S2052" s="94"/>
      <c r="T2052" s="95" t="str">
        <f t="shared" si="126"/>
        <v/>
      </c>
      <c r="U2052" s="95" t="b">
        <f t="shared" si="127"/>
        <v>1</v>
      </c>
      <c r="V2052" s="95" t="str">
        <f t="shared" si="125"/>
        <v/>
      </c>
    </row>
    <row r="2053" spans="1:22" s="95" customFormat="1" ht="20.100000000000001" customHeight="1">
      <c r="A2053" s="88"/>
      <c r="B2053" s="88"/>
      <c r="C2053" s="88"/>
      <c r="D2053" s="88"/>
      <c r="E2053" s="88"/>
      <c r="F2053" s="89"/>
      <c r="G2053" s="90"/>
      <c r="H2053" s="90"/>
      <c r="I2053" s="91"/>
      <c r="J2053" s="91"/>
      <c r="K2053" s="91"/>
      <c r="L2053" s="91"/>
      <c r="M2053" s="91"/>
      <c r="N2053" s="91"/>
      <c r="O2053" s="92"/>
      <c r="P2053" s="93"/>
      <c r="Q2053" s="92" t="str">
        <f t="shared" ref="Q2053:Q2116" ca="1" si="128">IF(A2053="","",IF(ISERROR(MATCH($C2053,CL,0)),"Unknown",INDIRECT("'C'!$A$"&amp;MATCH($C2053,CL,0)+1)))</f>
        <v/>
      </c>
      <c r="R2053" s="92" t="str">
        <f ca="1">IF(A2053="","",IF(ISERROR(MATCH($H2053,SorP!B:B,0)),"",INDIRECT("'SorP'!$A$"&amp;MATCH($Q2053&amp;$H2053,SorP!C:C,0))))</f>
        <v/>
      </c>
      <c r="S2053" s="94"/>
      <c r="T2053" s="95" t="str">
        <f t="shared" si="126"/>
        <v/>
      </c>
      <c r="U2053" s="95" t="b">
        <f t="shared" si="127"/>
        <v>1</v>
      </c>
      <c r="V2053" s="95" t="str">
        <f t="shared" ref="V2053:V2116" si="129">IF(U2053,"",A2053&amp;"+")</f>
        <v/>
      </c>
    </row>
    <row r="2054" spans="1:22" s="95" customFormat="1" ht="20.100000000000001"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ref="T2054:T2117" si="130">A2054&amp;B2054</f>
        <v/>
      </c>
      <c r="U2054" s="95" t="b">
        <f t="shared" ref="U2054:U2117" si="131">OR(ISBLANK(B2054),ISBLANK(C2054))</f>
        <v>1</v>
      </c>
      <c r="V2054" s="95" t="str">
        <f t="shared" si="129"/>
        <v/>
      </c>
    </row>
    <row r="2055" spans="1:22" s="95" customFormat="1" ht="20.100000000000001"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100000000000001"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100000000000001"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100000000000001"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100000000000001"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100000000000001"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100000000000001"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100000000000001"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100000000000001"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100000000000001"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100000000000001"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100000000000001"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100000000000001"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100000000000001"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100000000000001"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100000000000001"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100000000000001"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100000000000001"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100000000000001"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100000000000001"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100000000000001"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100000000000001"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100000000000001"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100000000000001"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100000000000001"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100000000000001"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100000000000001"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100000000000001"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100000000000001"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100000000000001"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100000000000001"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100000000000001"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100000000000001"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100000000000001"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100000000000001"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100000000000001"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100000000000001"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100000000000001"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100000000000001"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100000000000001"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100000000000001"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100000000000001"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100000000000001"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100000000000001"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100000000000001"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100000000000001"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100000000000001"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100000000000001"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100000000000001"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100000000000001"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100000000000001"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100000000000001"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100000000000001"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100000000000001"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100000000000001"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100000000000001"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100000000000001"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100000000000001"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100000000000001"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100000000000001"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100000000000001"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100000000000001" customHeight="1">
      <c r="A2116" s="88"/>
      <c r="B2116" s="88"/>
      <c r="C2116" s="88"/>
      <c r="D2116" s="88"/>
      <c r="E2116" s="88"/>
      <c r="F2116" s="89"/>
      <c r="G2116" s="90"/>
      <c r="H2116" s="90"/>
      <c r="I2116" s="91"/>
      <c r="J2116" s="91"/>
      <c r="K2116" s="91"/>
      <c r="L2116" s="91"/>
      <c r="M2116" s="91"/>
      <c r="N2116" s="91"/>
      <c r="O2116" s="92"/>
      <c r="P2116" s="93"/>
      <c r="Q2116" s="92" t="str">
        <f t="shared" ca="1" si="128"/>
        <v/>
      </c>
      <c r="R2116" s="92" t="str">
        <f ca="1">IF(A2116="","",IF(ISERROR(MATCH($H2116,SorP!B:B,0)),"",INDIRECT("'SorP'!$A$"&amp;MATCH($Q2116&amp;$H2116,SorP!C:C,0))))</f>
        <v/>
      </c>
      <c r="S2116" s="94"/>
      <c r="T2116" s="95" t="str">
        <f t="shared" si="130"/>
        <v/>
      </c>
      <c r="U2116" s="95" t="b">
        <f t="shared" si="131"/>
        <v>1</v>
      </c>
      <c r="V2116" s="95" t="str">
        <f t="shared" si="129"/>
        <v/>
      </c>
    </row>
    <row r="2117" spans="1:22" s="95" customFormat="1" ht="20.100000000000001" customHeight="1">
      <c r="A2117" s="88"/>
      <c r="B2117" s="88"/>
      <c r="C2117" s="88"/>
      <c r="D2117" s="88"/>
      <c r="E2117" s="88"/>
      <c r="F2117" s="89"/>
      <c r="G2117" s="90"/>
      <c r="H2117" s="90"/>
      <c r="I2117" s="91"/>
      <c r="J2117" s="91"/>
      <c r="K2117" s="91"/>
      <c r="L2117" s="91"/>
      <c r="M2117" s="91"/>
      <c r="N2117" s="91"/>
      <c r="O2117" s="92"/>
      <c r="P2117" s="93"/>
      <c r="Q2117" s="92" t="str">
        <f t="shared" ref="Q2117:Q2180" ca="1" si="132">IF(A2117="","",IF(ISERROR(MATCH($C2117,CL,0)),"Unknown",INDIRECT("'C'!$A$"&amp;MATCH($C2117,CL,0)+1)))</f>
        <v/>
      </c>
      <c r="R2117" s="92" t="str">
        <f ca="1">IF(A2117="","",IF(ISERROR(MATCH($H2117,SorP!B:B,0)),"",INDIRECT("'SorP'!$A$"&amp;MATCH($Q2117&amp;$H2117,SorP!C:C,0))))</f>
        <v/>
      </c>
      <c r="S2117" s="94"/>
      <c r="T2117" s="95" t="str">
        <f t="shared" si="130"/>
        <v/>
      </c>
      <c r="U2117" s="95" t="b">
        <f t="shared" si="131"/>
        <v>1</v>
      </c>
      <c r="V2117" s="95" t="str">
        <f t="shared" ref="V2117:V2180" si="133">IF(U2117,"",A2117&amp;"+")</f>
        <v/>
      </c>
    </row>
    <row r="2118" spans="1:22" s="95" customFormat="1" ht="20.100000000000001"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ref="T2118:T2181" si="134">A2118&amp;B2118</f>
        <v/>
      </c>
      <c r="U2118" s="95" t="b">
        <f t="shared" ref="U2118:U2181" si="135">OR(ISBLANK(B2118),ISBLANK(C2118))</f>
        <v>1</v>
      </c>
      <c r="V2118" s="95" t="str">
        <f t="shared" si="133"/>
        <v/>
      </c>
    </row>
    <row r="2119" spans="1:22" s="95" customFormat="1" ht="20.100000000000001"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100000000000001"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100000000000001"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100000000000001"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100000000000001"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100000000000001"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100000000000001"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100000000000001"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100000000000001"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100000000000001"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100000000000001"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100000000000001"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100000000000001"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100000000000001"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100000000000001"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100000000000001"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100000000000001"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100000000000001"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100000000000001"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100000000000001"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100000000000001"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100000000000001"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100000000000001"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100000000000001"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100000000000001"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100000000000001"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100000000000001"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100000000000001"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100000000000001"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100000000000001"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100000000000001"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100000000000001"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100000000000001"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100000000000001"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100000000000001"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100000000000001"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100000000000001"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100000000000001"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100000000000001"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100000000000001"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100000000000001"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100000000000001"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100000000000001"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100000000000001"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100000000000001"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100000000000001"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100000000000001"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100000000000001"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100000000000001"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100000000000001"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100000000000001"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100000000000001"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100000000000001"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100000000000001"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100000000000001"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100000000000001"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100000000000001"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100000000000001"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100000000000001"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100000000000001"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100000000000001"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100000000000001" customHeight="1">
      <c r="A2180" s="88"/>
      <c r="B2180" s="88"/>
      <c r="C2180" s="88"/>
      <c r="D2180" s="88"/>
      <c r="E2180" s="88"/>
      <c r="F2180" s="89"/>
      <c r="G2180" s="90"/>
      <c r="H2180" s="90"/>
      <c r="I2180" s="91"/>
      <c r="J2180" s="91"/>
      <c r="K2180" s="91"/>
      <c r="L2180" s="91"/>
      <c r="M2180" s="91"/>
      <c r="N2180" s="91"/>
      <c r="O2180" s="92"/>
      <c r="P2180" s="93"/>
      <c r="Q2180" s="92" t="str">
        <f t="shared" ca="1" si="132"/>
        <v/>
      </c>
      <c r="R2180" s="92" t="str">
        <f ca="1">IF(A2180="","",IF(ISERROR(MATCH($H2180,SorP!B:B,0)),"",INDIRECT("'SorP'!$A$"&amp;MATCH($Q2180&amp;$H2180,SorP!C:C,0))))</f>
        <v/>
      </c>
      <c r="S2180" s="94"/>
      <c r="T2180" s="95" t="str">
        <f t="shared" si="134"/>
        <v/>
      </c>
      <c r="U2180" s="95" t="b">
        <f t="shared" si="135"/>
        <v>1</v>
      </c>
      <c r="V2180" s="95" t="str">
        <f t="shared" si="133"/>
        <v/>
      </c>
    </row>
    <row r="2181" spans="1:22" s="95" customFormat="1" ht="20.100000000000001" customHeight="1">
      <c r="A2181" s="88"/>
      <c r="B2181" s="88"/>
      <c r="C2181" s="88"/>
      <c r="D2181" s="88"/>
      <c r="E2181" s="88"/>
      <c r="F2181" s="89"/>
      <c r="G2181" s="90"/>
      <c r="H2181" s="90"/>
      <c r="I2181" s="91"/>
      <c r="J2181" s="91"/>
      <c r="K2181" s="91"/>
      <c r="L2181" s="91"/>
      <c r="M2181" s="91"/>
      <c r="N2181" s="91"/>
      <c r="O2181" s="92"/>
      <c r="P2181" s="93"/>
      <c r="Q2181" s="92" t="str">
        <f t="shared" ref="Q2181:Q2244" ca="1" si="136">IF(A2181="","",IF(ISERROR(MATCH($C2181,CL,0)),"Unknown",INDIRECT("'C'!$A$"&amp;MATCH($C2181,CL,0)+1)))</f>
        <v/>
      </c>
      <c r="R2181" s="92" t="str">
        <f ca="1">IF(A2181="","",IF(ISERROR(MATCH($H2181,SorP!B:B,0)),"",INDIRECT("'SorP'!$A$"&amp;MATCH($Q2181&amp;$H2181,SorP!C:C,0))))</f>
        <v/>
      </c>
      <c r="S2181" s="94"/>
      <c r="T2181" s="95" t="str">
        <f t="shared" si="134"/>
        <v/>
      </c>
      <c r="U2181" s="95" t="b">
        <f t="shared" si="135"/>
        <v>1</v>
      </c>
      <c r="V2181" s="95" t="str">
        <f t="shared" ref="V2181:V2244" si="137">IF(U2181,"",A2181&amp;"+")</f>
        <v/>
      </c>
    </row>
    <row r="2182" spans="1:22" s="95" customFormat="1" ht="20.100000000000001"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ref="T2182:T2245" si="138">A2182&amp;B2182</f>
        <v/>
      </c>
      <c r="U2182" s="95" t="b">
        <f t="shared" ref="U2182:U2245" si="139">OR(ISBLANK(B2182),ISBLANK(C2182))</f>
        <v>1</v>
      </c>
      <c r="V2182" s="95" t="str">
        <f t="shared" si="137"/>
        <v/>
      </c>
    </row>
    <row r="2183" spans="1:22" s="95" customFormat="1" ht="20.100000000000001"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100000000000001"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100000000000001"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100000000000001"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100000000000001"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100000000000001"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100000000000001"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100000000000001"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100000000000001"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100000000000001"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100000000000001"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100000000000001"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100000000000001"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100000000000001"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100000000000001"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100000000000001"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100000000000001"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100000000000001"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100000000000001"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100000000000001"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100000000000001"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100000000000001"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100000000000001"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100000000000001"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100000000000001"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100000000000001"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100000000000001"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100000000000001"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100000000000001"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100000000000001"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100000000000001"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100000000000001"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100000000000001"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100000000000001"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100000000000001"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100000000000001"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100000000000001"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100000000000001"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100000000000001"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100000000000001"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100000000000001"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100000000000001"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100000000000001"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100000000000001"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100000000000001"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100000000000001"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100000000000001"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100000000000001"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100000000000001"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100000000000001"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100000000000001"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100000000000001"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100000000000001"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100000000000001"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100000000000001"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100000000000001"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100000000000001"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100000000000001"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100000000000001"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100000000000001"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100000000000001"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100000000000001" customHeight="1">
      <c r="A2244" s="88"/>
      <c r="B2244" s="88"/>
      <c r="C2244" s="88"/>
      <c r="D2244" s="88"/>
      <c r="E2244" s="88"/>
      <c r="F2244" s="89"/>
      <c r="G2244" s="90"/>
      <c r="H2244" s="90"/>
      <c r="I2244" s="91"/>
      <c r="J2244" s="91"/>
      <c r="K2244" s="91"/>
      <c r="L2244" s="91"/>
      <c r="M2244" s="91"/>
      <c r="N2244" s="91"/>
      <c r="O2244" s="92"/>
      <c r="P2244" s="93"/>
      <c r="Q2244" s="92" t="str">
        <f t="shared" ca="1" si="136"/>
        <v/>
      </c>
      <c r="R2244" s="92" t="str">
        <f ca="1">IF(A2244="","",IF(ISERROR(MATCH($H2244,SorP!B:B,0)),"",INDIRECT("'SorP'!$A$"&amp;MATCH($Q2244&amp;$H2244,SorP!C:C,0))))</f>
        <v/>
      </c>
      <c r="S2244" s="94"/>
      <c r="T2244" s="95" t="str">
        <f t="shared" si="138"/>
        <v/>
      </c>
      <c r="U2244" s="95" t="b">
        <f t="shared" si="139"/>
        <v>1</v>
      </c>
      <c r="V2244" s="95" t="str">
        <f t="shared" si="137"/>
        <v/>
      </c>
    </row>
    <row r="2245" spans="1:22" s="95" customFormat="1" ht="20.100000000000001" customHeight="1">
      <c r="A2245" s="88"/>
      <c r="B2245" s="88"/>
      <c r="C2245" s="88"/>
      <c r="D2245" s="88"/>
      <c r="E2245" s="88"/>
      <c r="F2245" s="89"/>
      <c r="G2245" s="90"/>
      <c r="H2245" s="90"/>
      <c r="I2245" s="91"/>
      <c r="J2245" s="91"/>
      <c r="K2245" s="91"/>
      <c r="L2245" s="91"/>
      <c r="M2245" s="91"/>
      <c r="N2245" s="91"/>
      <c r="O2245" s="92"/>
      <c r="P2245" s="93"/>
      <c r="Q2245" s="92" t="str">
        <f t="shared" ref="Q2245:Q2308" ca="1" si="140">IF(A2245="","",IF(ISERROR(MATCH($C2245,CL,0)),"Unknown",INDIRECT("'C'!$A$"&amp;MATCH($C2245,CL,0)+1)))</f>
        <v/>
      </c>
      <c r="R2245" s="92" t="str">
        <f ca="1">IF(A2245="","",IF(ISERROR(MATCH($H2245,SorP!B:B,0)),"",INDIRECT("'SorP'!$A$"&amp;MATCH($Q2245&amp;$H2245,SorP!C:C,0))))</f>
        <v/>
      </c>
      <c r="S2245" s="94"/>
      <c r="T2245" s="95" t="str">
        <f t="shared" si="138"/>
        <v/>
      </c>
      <c r="U2245" s="95" t="b">
        <f t="shared" si="139"/>
        <v>1</v>
      </c>
      <c r="V2245" s="95" t="str">
        <f t="shared" ref="V2245:V2308" si="141">IF(U2245,"",A2245&amp;"+")</f>
        <v/>
      </c>
    </row>
    <row r="2246" spans="1:22" s="95" customFormat="1" ht="20.100000000000001"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ref="T2246:T2309" si="142">A2246&amp;B2246</f>
        <v/>
      </c>
      <c r="U2246" s="95" t="b">
        <f t="shared" ref="U2246:U2309" si="143">OR(ISBLANK(B2246),ISBLANK(C2246))</f>
        <v>1</v>
      </c>
      <c r="V2246" s="95" t="str">
        <f t="shared" si="141"/>
        <v/>
      </c>
    </row>
    <row r="2247" spans="1:22" s="95" customFormat="1" ht="20.100000000000001"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100000000000001"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100000000000001"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100000000000001"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100000000000001"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100000000000001"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100000000000001"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100000000000001"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100000000000001"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100000000000001"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100000000000001"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100000000000001"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100000000000001"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100000000000001"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100000000000001"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100000000000001"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100000000000001"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100000000000001"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100000000000001"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100000000000001"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100000000000001"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100000000000001"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100000000000001"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100000000000001"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100000000000001"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100000000000001"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100000000000001"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100000000000001"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100000000000001"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100000000000001"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100000000000001"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100000000000001"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100000000000001"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100000000000001"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100000000000001"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100000000000001"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100000000000001"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100000000000001"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100000000000001"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100000000000001"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100000000000001"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100000000000001"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100000000000001"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100000000000001"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100000000000001"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100000000000001"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100000000000001"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100000000000001"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100000000000001"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100000000000001"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100000000000001"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100000000000001"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100000000000001"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100000000000001"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100000000000001"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100000000000001"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100000000000001"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100000000000001"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100000000000001"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100000000000001"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100000000000001"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100000000000001" customHeight="1">
      <c r="A2308" s="88"/>
      <c r="B2308" s="88"/>
      <c r="C2308" s="88"/>
      <c r="D2308" s="88"/>
      <c r="E2308" s="88"/>
      <c r="F2308" s="89"/>
      <c r="G2308" s="90"/>
      <c r="H2308" s="90"/>
      <c r="I2308" s="91"/>
      <c r="J2308" s="91"/>
      <c r="K2308" s="91"/>
      <c r="L2308" s="91"/>
      <c r="M2308" s="91"/>
      <c r="N2308" s="91"/>
      <c r="O2308" s="92"/>
      <c r="P2308" s="93"/>
      <c r="Q2308" s="92" t="str">
        <f t="shared" ca="1" si="140"/>
        <v/>
      </c>
      <c r="R2308" s="92" t="str">
        <f ca="1">IF(A2308="","",IF(ISERROR(MATCH($H2308,SorP!B:B,0)),"",INDIRECT("'SorP'!$A$"&amp;MATCH($Q2308&amp;$H2308,SorP!C:C,0))))</f>
        <v/>
      </c>
      <c r="S2308" s="94"/>
      <c r="T2308" s="95" t="str">
        <f t="shared" si="142"/>
        <v/>
      </c>
      <c r="U2308" s="95" t="b">
        <f t="shared" si="143"/>
        <v>1</v>
      </c>
      <c r="V2308" s="95" t="str">
        <f t="shared" si="141"/>
        <v/>
      </c>
    </row>
    <row r="2309" spans="1:22" s="95" customFormat="1" ht="20.100000000000001" customHeight="1">
      <c r="A2309" s="88"/>
      <c r="B2309" s="88"/>
      <c r="C2309" s="88"/>
      <c r="D2309" s="88"/>
      <c r="E2309" s="88"/>
      <c r="F2309" s="89"/>
      <c r="G2309" s="90"/>
      <c r="H2309" s="90"/>
      <c r="I2309" s="91"/>
      <c r="J2309" s="91"/>
      <c r="K2309" s="91"/>
      <c r="L2309" s="91"/>
      <c r="M2309" s="91"/>
      <c r="N2309" s="91"/>
      <c r="O2309" s="92"/>
      <c r="P2309" s="93"/>
      <c r="Q2309" s="92" t="str">
        <f t="shared" ref="Q2309:Q2372" ca="1" si="144">IF(A2309="","",IF(ISERROR(MATCH($C2309,CL,0)),"Unknown",INDIRECT("'C'!$A$"&amp;MATCH($C2309,CL,0)+1)))</f>
        <v/>
      </c>
      <c r="R2309" s="92" t="str">
        <f ca="1">IF(A2309="","",IF(ISERROR(MATCH($H2309,SorP!B:B,0)),"",INDIRECT("'SorP'!$A$"&amp;MATCH($Q2309&amp;$H2309,SorP!C:C,0))))</f>
        <v/>
      </c>
      <c r="S2309" s="94"/>
      <c r="T2309" s="95" t="str">
        <f t="shared" si="142"/>
        <v/>
      </c>
      <c r="U2309" s="95" t="b">
        <f t="shared" si="143"/>
        <v>1</v>
      </c>
      <c r="V2309" s="95" t="str">
        <f t="shared" ref="V2309:V2372" si="145">IF(U2309,"",A2309&amp;"+")</f>
        <v/>
      </c>
    </row>
    <row r="2310" spans="1:22" s="95" customFormat="1" ht="20.100000000000001"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ref="T2310:T2373" si="146">A2310&amp;B2310</f>
        <v/>
      </c>
      <c r="U2310" s="95" t="b">
        <f t="shared" ref="U2310:U2373" si="147">OR(ISBLANK(B2310),ISBLANK(C2310))</f>
        <v>1</v>
      </c>
      <c r="V2310" s="95" t="str">
        <f t="shared" si="145"/>
        <v/>
      </c>
    </row>
    <row r="2311" spans="1:22" s="95" customFormat="1" ht="20.100000000000001"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100000000000001"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100000000000001"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100000000000001"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100000000000001"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100000000000001"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100000000000001"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100000000000001"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100000000000001"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100000000000001"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100000000000001"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100000000000001"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100000000000001"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100000000000001"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100000000000001"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100000000000001"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100000000000001"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100000000000001"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100000000000001"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100000000000001"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100000000000001"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100000000000001"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100000000000001"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100000000000001"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100000000000001"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100000000000001"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100000000000001"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100000000000001"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100000000000001"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100000000000001"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100000000000001"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100000000000001"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100000000000001"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100000000000001"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100000000000001"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100000000000001"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100000000000001"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100000000000001"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100000000000001"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100000000000001"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100000000000001"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100000000000001"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100000000000001"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100000000000001"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100000000000001"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100000000000001"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100000000000001"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100000000000001"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100000000000001"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100000000000001"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100000000000001"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100000000000001"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100000000000001"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100000000000001"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100000000000001"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100000000000001"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100000000000001"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100000000000001"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100000000000001"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100000000000001"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100000000000001"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100000000000001" customHeight="1">
      <c r="A2372" s="88"/>
      <c r="B2372" s="88"/>
      <c r="C2372" s="88"/>
      <c r="D2372" s="88"/>
      <c r="E2372" s="88"/>
      <c r="F2372" s="89"/>
      <c r="G2372" s="90"/>
      <c r="H2372" s="90"/>
      <c r="I2372" s="91"/>
      <c r="J2372" s="91"/>
      <c r="K2372" s="91"/>
      <c r="L2372" s="91"/>
      <c r="M2372" s="91"/>
      <c r="N2372" s="91"/>
      <c r="O2372" s="92"/>
      <c r="P2372" s="93"/>
      <c r="Q2372" s="92" t="str">
        <f t="shared" ca="1" si="144"/>
        <v/>
      </c>
      <c r="R2372" s="92" t="str">
        <f ca="1">IF(A2372="","",IF(ISERROR(MATCH($H2372,SorP!B:B,0)),"",INDIRECT("'SorP'!$A$"&amp;MATCH($Q2372&amp;$H2372,SorP!C:C,0))))</f>
        <v/>
      </c>
      <c r="S2372" s="94"/>
      <c r="T2372" s="95" t="str">
        <f t="shared" si="146"/>
        <v/>
      </c>
      <c r="U2372" s="95" t="b">
        <f t="shared" si="147"/>
        <v>1</v>
      </c>
      <c r="V2372" s="95" t="str">
        <f t="shared" si="145"/>
        <v/>
      </c>
    </row>
    <row r="2373" spans="1:22" s="95" customFormat="1" ht="20.100000000000001" customHeight="1">
      <c r="A2373" s="88"/>
      <c r="B2373" s="88"/>
      <c r="C2373" s="88"/>
      <c r="D2373" s="88"/>
      <c r="E2373" s="88"/>
      <c r="F2373" s="89"/>
      <c r="G2373" s="90"/>
      <c r="H2373" s="90"/>
      <c r="I2373" s="91"/>
      <c r="J2373" s="91"/>
      <c r="K2373" s="91"/>
      <c r="L2373" s="91"/>
      <c r="M2373" s="91"/>
      <c r="N2373" s="91"/>
      <c r="O2373" s="92"/>
      <c r="P2373" s="93"/>
      <c r="Q2373" s="92" t="str">
        <f t="shared" ref="Q2373:Q2436" ca="1" si="148">IF(A2373="","",IF(ISERROR(MATCH($C2373,CL,0)),"Unknown",INDIRECT("'C'!$A$"&amp;MATCH($C2373,CL,0)+1)))</f>
        <v/>
      </c>
      <c r="R2373" s="92" t="str">
        <f ca="1">IF(A2373="","",IF(ISERROR(MATCH($H2373,SorP!B:B,0)),"",INDIRECT("'SorP'!$A$"&amp;MATCH($Q2373&amp;$H2373,SorP!C:C,0))))</f>
        <v/>
      </c>
      <c r="S2373" s="94"/>
      <c r="T2373" s="95" t="str">
        <f t="shared" si="146"/>
        <v/>
      </c>
      <c r="U2373" s="95" t="b">
        <f t="shared" si="147"/>
        <v>1</v>
      </c>
      <c r="V2373" s="95" t="str">
        <f t="shared" ref="V2373:V2436" si="149">IF(U2373,"",A2373&amp;"+")</f>
        <v/>
      </c>
    </row>
    <row r="2374" spans="1:22" s="95" customFormat="1" ht="20.100000000000001"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ref="T2374:T2437" si="150">A2374&amp;B2374</f>
        <v/>
      </c>
      <c r="U2374" s="95" t="b">
        <f t="shared" ref="U2374:U2437" si="151">OR(ISBLANK(B2374),ISBLANK(C2374))</f>
        <v>1</v>
      </c>
      <c r="V2374" s="95" t="str">
        <f t="shared" si="149"/>
        <v/>
      </c>
    </row>
    <row r="2375" spans="1:22" s="95" customFormat="1" ht="20.100000000000001"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100000000000001"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100000000000001"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100000000000001"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100000000000001"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100000000000001"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100000000000001"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100000000000001"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100000000000001"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100000000000001"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100000000000001"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100000000000001"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100000000000001"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100000000000001"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100000000000001"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100000000000001"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100000000000001"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100000000000001"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100000000000001"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100000000000001"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100000000000001"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100000000000001"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100000000000001"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100000000000001"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100000000000001"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100000000000001"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100000000000001"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100000000000001"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100000000000001"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100000000000001"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100000000000001"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100000000000001"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100000000000001"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100000000000001"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100000000000001"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100000000000001"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100000000000001"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100000000000001"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100000000000001"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100000000000001"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100000000000001"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100000000000001"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100000000000001"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100000000000001"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100000000000001"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100000000000001"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100000000000001"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100000000000001"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100000000000001"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100000000000001"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100000000000001"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100000000000001"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100000000000001"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100000000000001"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100000000000001"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100000000000001"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100000000000001"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100000000000001"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100000000000001"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100000000000001"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100000000000001"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100000000000001" customHeight="1">
      <c r="A2436" s="88"/>
      <c r="B2436" s="88"/>
      <c r="C2436" s="88"/>
      <c r="D2436" s="88"/>
      <c r="E2436" s="88"/>
      <c r="F2436" s="89"/>
      <c r="G2436" s="90"/>
      <c r="H2436" s="90"/>
      <c r="I2436" s="91"/>
      <c r="J2436" s="91"/>
      <c r="K2436" s="91"/>
      <c r="L2436" s="91"/>
      <c r="M2436" s="91"/>
      <c r="N2436" s="91"/>
      <c r="O2436" s="92"/>
      <c r="P2436" s="93"/>
      <c r="Q2436" s="92" t="str">
        <f t="shared" ca="1" si="148"/>
        <v/>
      </c>
      <c r="R2436" s="92" t="str">
        <f ca="1">IF(A2436="","",IF(ISERROR(MATCH($H2436,SorP!B:B,0)),"",INDIRECT("'SorP'!$A$"&amp;MATCH($Q2436&amp;$H2436,SorP!C:C,0))))</f>
        <v/>
      </c>
      <c r="S2436" s="94"/>
      <c r="T2436" s="95" t="str">
        <f t="shared" si="150"/>
        <v/>
      </c>
      <c r="U2436" s="95" t="b">
        <f t="shared" si="151"/>
        <v>1</v>
      </c>
      <c r="V2436" s="95" t="str">
        <f t="shared" si="149"/>
        <v/>
      </c>
    </row>
    <row r="2437" spans="1:22" s="95" customFormat="1" ht="20.100000000000001" customHeight="1">
      <c r="A2437" s="88"/>
      <c r="B2437" s="88"/>
      <c r="C2437" s="88"/>
      <c r="D2437" s="88"/>
      <c r="E2437" s="88"/>
      <c r="F2437" s="89"/>
      <c r="G2437" s="90"/>
      <c r="H2437" s="90"/>
      <c r="I2437" s="91"/>
      <c r="J2437" s="91"/>
      <c r="K2437" s="91"/>
      <c r="L2437" s="91"/>
      <c r="M2437" s="91"/>
      <c r="N2437" s="91"/>
      <c r="O2437" s="92"/>
      <c r="P2437" s="93"/>
      <c r="Q2437" s="92" t="str">
        <f t="shared" ref="Q2437:Q2504" ca="1" si="152">IF(A2437="","",IF(ISERROR(MATCH($C2437,CL,0)),"Unknown",INDIRECT("'C'!$A$"&amp;MATCH($C2437,CL,0)+1)))</f>
        <v/>
      </c>
      <c r="R2437" s="92" t="str">
        <f ca="1">IF(A2437="","",IF(ISERROR(MATCH($H2437,SorP!B:B,0)),"",INDIRECT("'SorP'!$A$"&amp;MATCH($Q2437&amp;$H2437,SorP!C:C,0))))</f>
        <v/>
      </c>
      <c r="S2437" s="94"/>
      <c r="T2437" s="95" t="str">
        <f t="shared" si="150"/>
        <v/>
      </c>
      <c r="U2437" s="95" t="b">
        <f t="shared" si="151"/>
        <v>1</v>
      </c>
      <c r="V2437" s="95" t="str">
        <f t="shared" ref="V2437:V2500" si="153">IF(U2437,"",A2437&amp;"+")</f>
        <v/>
      </c>
    </row>
    <row r="2438" spans="1:22" s="95" customFormat="1" ht="20.100000000000001"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ref="T2438:T2501" si="154">A2438&amp;B2438</f>
        <v/>
      </c>
      <c r="U2438" s="95" t="b">
        <f t="shared" ref="U2438:U2501" si="155">OR(ISBLANK(B2438),ISBLANK(C2438))</f>
        <v>1</v>
      </c>
      <c r="V2438" s="95" t="str">
        <f t="shared" si="153"/>
        <v/>
      </c>
    </row>
    <row r="2439" spans="1:22" s="95" customFormat="1" ht="20.100000000000001"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100000000000001"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100000000000001"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100000000000001"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100000000000001"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100000000000001"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100000000000001"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100000000000001"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100000000000001"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100000000000001"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100000000000001"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100000000000001"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100000000000001"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100000000000001"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100000000000001" customHeight="1">
      <c r="A2453" s="88"/>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100000000000001" customHeight="1">
      <c r="A2454" s="195"/>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100000000000001"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100000000000001"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100000000000001"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100000000000001"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100000000000001"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100000000000001"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100000000000001"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100000000000001"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100000000000001"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100000000000001"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100000000000001"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100000000000001"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100000000000001"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100000000000001"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100000000000001"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100000000000001"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100000000000001"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100000000000001"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100000000000001"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100000000000001"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100000000000001"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100000000000001"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100000000000001"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100000000000001"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100000000000001"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100000000000001"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100000000000001"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100000000000001"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100000000000001"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100000000000001"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100000000000001" customHeight="1">
      <c r="A2485" s="88"/>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100000000000001" customHeight="1">
      <c r="A2486" s="195"/>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100000000000001"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100000000000001"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100000000000001"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100000000000001"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100000000000001"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100000000000001"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100000000000001"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100000000000001"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100000000000001"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100000000000001"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100000000000001"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100000000000001" customHeight="1">
      <c r="A2498" s="88"/>
      <c r="B2498" s="88"/>
      <c r="C2498" s="88"/>
      <c r="D2498" s="88"/>
      <c r="E2498" s="88"/>
      <c r="F2498" s="89"/>
      <c r="G2498" s="90"/>
      <c r="H2498" s="90"/>
      <c r="I2498" s="91"/>
      <c r="J2498" s="91"/>
      <c r="K2498" s="91"/>
      <c r="L2498" s="91"/>
      <c r="M2498" s="91"/>
      <c r="N2498" s="91"/>
      <c r="O2498" s="92"/>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100000000000001" customHeight="1">
      <c r="A2499" s="88"/>
      <c r="B2499" s="88"/>
      <c r="C2499" s="88"/>
      <c r="D2499" s="88"/>
      <c r="E2499" s="88"/>
      <c r="F2499" s="89"/>
      <c r="G2499" s="90"/>
      <c r="H2499" s="90"/>
      <c r="I2499" s="96"/>
      <c r="J2499" s="96"/>
      <c r="K2499" s="96"/>
      <c r="L2499" s="96"/>
      <c r="M2499" s="96"/>
      <c r="N2499" s="97"/>
      <c r="O2499" s="98"/>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100000000000001"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si="153"/>
        <v/>
      </c>
    </row>
    <row r="2501" spans="1:22" s="95" customFormat="1" ht="20.100000000000001"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si="154"/>
        <v/>
      </c>
      <c r="U2501" s="95" t="b">
        <f t="shared" si="155"/>
        <v>1</v>
      </c>
      <c r="V2501" s="95" t="str">
        <f t="shared" ref="V2501:V2504" si="156">IF(U2501,"",A2501&amp;"+")</f>
        <v/>
      </c>
    </row>
    <row r="2502" spans="1:22" s="95" customFormat="1" ht="20.100000000000001" customHeight="1">
      <c r="A2502" s="88"/>
      <c r="B2502" s="88"/>
      <c r="C2502" s="88"/>
      <c r="D2502" s="88"/>
      <c r="E2502" s="88"/>
      <c r="F2502" s="89"/>
      <c r="G2502" s="90"/>
      <c r="H2502" s="90"/>
      <c r="I2502" s="91"/>
      <c r="J2502" s="91"/>
      <c r="K2502" s="91"/>
      <c r="L2502" s="91"/>
      <c r="M2502" s="91"/>
      <c r="N2502" s="91"/>
      <c r="O2502" s="92"/>
      <c r="P2502" s="93"/>
      <c r="Q2502" s="92" t="str">
        <f t="shared" ca="1" si="152"/>
        <v/>
      </c>
      <c r="R2502" s="92" t="str">
        <f ca="1">IF(A2502="","",IF(ISERROR(MATCH($H2502,SorP!B:B,0)),"",INDIRECT("'SorP'!$A$"&amp;MATCH($Q2502&amp;$H2502,SorP!C:C,0))))</f>
        <v/>
      </c>
      <c r="S2502" s="94"/>
      <c r="T2502" s="95" t="str">
        <f t="shared" ref="T2502:T2504" si="157">A2502&amp;B2502</f>
        <v/>
      </c>
      <c r="U2502" s="95" t="b">
        <f t="shared" ref="U2502:U2504" si="158">OR(ISBLANK(B2502),ISBLANK(C2502))</f>
        <v>1</v>
      </c>
      <c r="V2502" s="95" t="str">
        <f t="shared" si="156"/>
        <v/>
      </c>
    </row>
    <row r="2503" spans="1:22" s="95" customFormat="1" ht="20.100000000000001" customHeight="1">
      <c r="A2503" s="88"/>
      <c r="B2503" s="88"/>
      <c r="C2503" s="88"/>
      <c r="D2503" s="88"/>
      <c r="E2503" s="88"/>
      <c r="F2503" s="89"/>
      <c r="G2503" s="90"/>
      <c r="H2503" s="90"/>
      <c r="I2503" s="96"/>
      <c r="J2503" s="96"/>
      <c r="K2503" s="96"/>
      <c r="L2503" s="96"/>
      <c r="M2503" s="96"/>
      <c r="N2503" s="97"/>
      <c r="O2503" s="98"/>
      <c r="P2503" s="93"/>
      <c r="Q2503" s="92" t="str">
        <f t="shared" ca="1" si="152"/>
        <v/>
      </c>
      <c r="R2503" s="92" t="str">
        <f ca="1">IF(A2503="","",IF(ISERROR(MATCH($H2503,SorP!B:B,0)),"",INDIRECT("'SorP'!$A$"&amp;MATCH($Q2503&amp;$H2503,SorP!C:C,0))))</f>
        <v/>
      </c>
      <c r="S2503" s="94"/>
      <c r="T2503" s="95" t="str">
        <f t="shared" si="157"/>
        <v/>
      </c>
      <c r="U2503" s="95" t="b">
        <f t="shared" si="158"/>
        <v>1</v>
      </c>
      <c r="V2503" s="95" t="str">
        <f t="shared" si="156"/>
        <v/>
      </c>
    </row>
    <row r="2504" spans="1:22" s="95" customFormat="1" ht="20.100000000000001" customHeight="1" thickBot="1">
      <c r="A2504" s="99"/>
      <c r="B2504" s="99"/>
      <c r="C2504" s="99"/>
      <c r="D2504" s="99"/>
      <c r="E2504" s="99"/>
      <c r="F2504" s="100"/>
      <c r="G2504" s="101"/>
      <c r="H2504" s="101"/>
      <c r="I2504" s="102"/>
      <c r="J2504" s="102"/>
      <c r="K2504" s="102"/>
      <c r="L2504" s="102"/>
      <c r="M2504" s="102"/>
      <c r="N2504" s="102"/>
      <c r="O2504" s="103"/>
      <c r="P2504" s="99"/>
      <c r="Q2504" s="103" t="str">
        <f t="shared" ca="1" si="152"/>
        <v/>
      </c>
      <c r="R2504" s="92" t="str">
        <f ca="1">IF(A2504="","",IF(ISERROR(MATCH($H2504,SorP!B:B,0)),"",INDIRECT("'SorP'!$A$"&amp;MATCH($Q2504&amp;$H2504,SorP!C:C,0))))</f>
        <v/>
      </c>
      <c r="S2504" s="94"/>
      <c r="T2504" s="95" t="str">
        <f t="shared" si="157"/>
        <v/>
      </c>
      <c r="U2504" s="95" t="b">
        <f t="shared" si="158"/>
        <v>1</v>
      </c>
      <c r="V2504" s="95" t="str">
        <f t="shared" si="156"/>
        <v/>
      </c>
    </row>
  </sheetData>
  <sheetProtection algorithmName="SHA-512" hashValue="HncKn9yzBzFzfE0eWAn7jbL0goH+f7R4OtEnM2+k1NZN1Cbl1DXWcWLWLo7QomlNjyVdCr1Cojh4j9WdxqECdw==" saltValue="2SXoS3E1FXAH+iSO1wqhwA==" spinCount="100000" sheet="1" formatRows="0" deleteRows="0" autoFilter="0"/>
  <autoFilter ref="A4:Z2504" xr:uid="{00000000-0009-0000-0000-000004000000}"/>
  <dataConsolidate/>
  <mergeCells count="4">
    <mergeCell ref="H2:M2"/>
    <mergeCell ref="B3:D3"/>
    <mergeCell ref="E3:G3"/>
    <mergeCell ref="B2:D2"/>
  </mergeCells>
  <phoneticPr fontId="50"/>
  <conditionalFormatting sqref="A5:A2504">
    <cfRule type="expression" dxfId="10" priority="1">
      <formula>IF($A5="",TRUE)</formula>
    </cfRule>
  </conditionalFormatting>
  <conditionalFormatting sqref="B5:C2504 P5:P2504">
    <cfRule type="expression" dxfId="9" priority="19" stopIfTrue="1">
      <formula>IF(AND(B5="",$A5&lt;&gt;""),TRUE)</formula>
    </cfRule>
    <cfRule type="expression" dxfId="8" priority="20" stopIfTrue="1">
      <formula>IF(FIND("!",B5),TRUE)</formula>
    </cfRule>
  </conditionalFormatting>
  <dataValidations count="3">
    <dataValidation allowBlank="1" showErrorMessage="1" sqref="D5:E2504" xr:uid="{62A52220-6991-4AB7-97EA-299D3789A0C1}"/>
    <dataValidation type="list" allowBlank="1" showInputMessage="1" showErrorMessage="1" sqref="A5:A2504" xr:uid="{CA35B7DC-06F0-499B-A39C-FB4DD7C01FF2}">
      <formula1>listIndex2</formula1>
    </dataValidation>
    <dataValidation type="list" allowBlank="1" showInputMessage="1" showErrorMessage="1" sqref="N5:N2504" xr:uid="{1412D9B2-0EDE-4587-B7D9-3708F69FA074}">
      <formula1>$Z$2:$Z$4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B14" sqref="B14"/>
    </sheetView>
  </sheetViews>
  <sheetFormatPr defaultColWidth="10.85546875" defaultRowHeight="12.75"/>
  <cols>
    <col min="1" max="1" width="68.85546875" style="71" customWidth="1"/>
    <col min="2" max="2" width="52.28515625" style="71" customWidth="1"/>
    <col min="3" max="3" width="62.85546875" style="120" customWidth="1"/>
    <col min="4" max="4" width="51" style="71" bestFit="1" customWidth="1"/>
    <col min="5" max="5" width="11" style="120" hidden="1" customWidth="1"/>
    <col min="6" max="6" width="16.28515625" style="120" hidden="1" customWidth="1"/>
    <col min="7" max="7" width="16" style="120" hidden="1" customWidth="1"/>
    <col min="8" max="9" width="11" style="120" hidden="1" customWidth="1"/>
    <col min="10" max="10" width="59.85546875" style="120" hidden="1" customWidth="1"/>
    <col min="11" max="11" width="11" style="120" customWidth="1"/>
    <col min="12" max="13" width="10.85546875" style="120" customWidth="1"/>
    <col min="14" max="14" width="38" style="120" customWidth="1"/>
    <col min="15" max="26" width="10.85546875" style="120" customWidth="1"/>
    <col min="27" max="16384" width="10.85546875" style="120"/>
  </cols>
  <sheetData>
    <row r="1" spans="1:10" ht="30" customHeight="1">
      <c r="A1" s="322" t="str">
        <f ca="1">OFFSET(L!$C$1,MATCH("Checker"&amp;ADDRESS(ROW(),COLUMN(),4),L!$A:$A,0)-1,SL,,)</f>
        <v>To ensure all required fields have been populated before submitting to your customers review form for any line items highlighted in red</v>
      </c>
      <c r="B1" s="322"/>
      <c r="C1" s="322"/>
      <c r="D1" s="163" t="str">
        <f ca="1">OFFSET(L!$C$1,MATCH("Checker"&amp;ADDRESS(ROW(),COLUMN(),4),L!$A:$A,0)-1,SL,,)</f>
        <v>Required fields remaining to be completed</v>
      </c>
      <c r="E1" s="71" t="s">
        <v>1</v>
      </c>
    </row>
    <row r="2" spans="1:10" ht="15">
      <c r="A2" s="164" t="s">
        <v>697</v>
      </c>
      <c r="B2" s="164" t="s">
        <v>1250</v>
      </c>
      <c r="C2" s="165" t="str">
        <f>IF(F38=1,"Click here to return to Product List","")</f>
        <v/>
      </c>
      <c r="D2" s="166" t="str">
        <f ca="1">IF(H50=0,"0",H50)</f>
        <v>0</v>
      </c>
    </row>
    <row r="3" spans="1:10" ht="15">
      <c r="A3" s="186" t="str">
        <f ca="1">OFFSET(L!$C$1,MATCH("Checker"&amp;ADDRESS(ROW(),COLUMN(),4),L!$A:$A,0)-1,SL,,)</f>
        <v>Required Fields</v>
      </c>
      <c r="B3" s="167" t="str">
        <f ca="1">OFFSET(L!$C$1,MATCH("Checker"&amp;ADDRESS(ROW(),COLUMN(),4),L!$A:$A,0)-1,SL,,)</f>
        <v>Answer provided</v>
      </c>
      <c r="C3" s="167" t="str">
        <f ca="1">OFFSET(L!$C$1,MATCH("Checker"&amp;ADDRESS(ROW(),COLUMN(),4),L!$A:$A,0)-1,SL,,)</f>
        <v>Notes</v>
      </c>
      <c r="D3" s="167" t="str">
        <f ca="1">OFFSET(L!$C$1,MATCH("Checker"&amp;ADDRESS(ROW(),COLUMN(),4),L!$A:$A,0)-1,SL,,)</f>
        <v>Hyperlink to source</v>
      </c>
      <c r="F3" s="168" t="s">
        <v>712</v>
      </c>
      <c r="G3" s="120" t="s">
        <v>713</v>
      </c>
      <c r="H3" s="120" t="s">
        <v>714</v>
      </c>
      <c r="I3" s="120" t="s">
        <v>715</v>
      </c>
      <c r="J3" s="120" t="s">
        <v>716</v>
      </c>
    </row>
    <row r="4" spans="1:10" ht="39">
      <c r="A4" s="170" t="str">
        <f ca="1">Declaration!B8</f>
        <v>Company Name (*):</v>
      </c>
      <c r="B4" s="178" t="str">
        <f>Declaration!D8</f>
        <v>LabJack Corporation</v>
      </c>
      <c r="C4" s="170" t="str">
        <f t="shared" ref="C4:C26" ca="1" si="0">IF(H4=1,J4,I4)</f>
        <v>Complete</v>
      </c>
      <c r="D4" s="226" t="str">
        <f>IF(H4=1,"Click here to enter Company Name","")</f>
        <v/>
      </c>
      <c r="E4" s="71" t="s">
        <v>5</v>
      </c>
      <c r="F4" s="171">
        <v>1</v>
      </c>
      <c r="G4" s="172">
        <f t="shared" ref="G4:G11" si="1">IF(B4=0,1,0)</f>
        <v>0</v>
      </c>
      <c r="H4" s="173">
        <f>F4*G4</f>
        <v>0</v>
      </c>
      <c r="I4" s="174" t="str">
        <f ca="1">OFFSET(L!$C$1,MATCH("Checker"&amp;"Comp",L!$A:$A,0)-1,SL,,)</f>
        <v>Complete</v>
      </c>
      <c r="J4" s="175" t="str">
        <f ca="1">OFFSET(L!$C$1,MATCH("Checker"&amp;ADDRESS(ROW(),COLUMN(),4),L!$A:$A,0)-1,SL,,)</f>
        <v>Provide your company name on the Declaration tab cell D8</v>
      </c>
    </row>
    <row r="5" spans="1:10" ht="39">
      <c r="A5" s="170" t="str">
        <f ca="1">Declaration!B9</f>
        <v>Declaration Scope or Class (*):</v>
      </c>
      <c r="B5" s="178" t="str">
        <f>Declaration!D9</f>
        <v>A. Company</v>
      </c>
      <c r="C5" s="170" t="str">
        <f t="shared" ca="1" si="0"/>
        <v>Complete</v>
      </c>
      <c r="D5" s="228" t="str">
        <f>IF(H5=1,"Click here to enter Declaration Scope","")</f>
        <v/>
      </c>
      <c r="E5" s="71" t="s">
        <v>5</v>
      </c>
      <c r="F5" s="171">
        <v>1</v>
      </c>
      <c r="G5" s="172">
        <f t="shared" si="1"/>
        <v>0</v>
      </c>
      <c r="H5" s="173">
        <f t="shared" ref="H5:H12" si="2">F5*G5</f>
        <v>0</v>
      </c>
      <c r="I5" s="174" t="str">
        <f ca="1">OFFSET(L!$C$1,MATCH("Checker"&amp;"Comp",L!$A:$A,0)-1,SL,,)</f>
        <v>Complete</v>
      </c>
      <c r="J5" s="175" t="str">
        <f ca="1">OFFSET(L!$C$1,MATCH("Checker"&amp;ADDRESS(ROW(),COLUMN(),4),L!$A:$A,0)-1,SL,,)</f>
        <v>Select the scope of declaration on the Declaration tab cell D9</v>
      </c>
    </row>
    <row r="6" spans="1:10" ht="39">
      <c r="A6" s="169" t="str">
        <f ca="1">Declaration!B10</f>
        <v>Description of Scope:</v>
      </c>
      <c r="B6" s="169" t="str">
        <f>Declaration!D10</f>
        <v>All products produced by LabJack.</v>
      </c>
      <c r="C6" s="169" t="str">
        <f t="shared" ca="1" si="0"/>
        <v>Complete</v>
      </c>
      <c r="D6" s="227" t="str">
        <f>IF(H6=1,"Click here to enter a Description of Scope","")</f>
        <v/>
      </c>
      <c r="E6" s="71" t="s">
        <v>5</v>
      </c>
      <c r="F6" s="176">
        <f>IF(OR(B5=Declaration!P9,B5=Declaration!Q9,B5=0),0,1)</f>
        <v>0</v>
      </c>
      <c r="G6" s="172">
        <f t="shared" si="1"/>
        <v>0</v>
      </c>
      <c r="H6" s="173">
        <f t="shared" si="2"/>
        <v>0</v>
      </c>
      <c r="I6" s="174" t="str">
        <f ca="1">OFFSET(L!$C$1,MATCH("Checker"&amp;"Comp",L!$A:$A,0)-1,SL,,)</f>
        <v>Complete</v>
      </c>
      <c r="J6" s="120" t="str">
        <f ca="1">OFFSET(L!$C$1,MATCH("Checker"&amp;ADDRESS(ROW(),COLUMN(),4),L!$A:$A,0)-1,SL,,)</f>
        <v>Provide description of scope on Declaration tab cell D10</v>
      </c>
    </row>
    <row r="7" spans="1:10" ht="25.5">
      <c r="A7" s="185" t="str">
        <f ca="1">Declaration!B12</f>
        <v>Enter Minerals/Metals in Scope (up to a maximum of 10)(*):
This Declaration can include up to 10 minerals or metals.</v>
      </c>
      <c r="B7" s="177"/>
      <c r="C7" s="170" t="str">
        <f t="shared" ca="1" si="0"/>
        <v>Complete</v>
      </c>
      <c r="D7" s="228" t="str">
        <f>IF(H7=1,"Click here to enter Minerals/Metals in Scope","")</f>
        <v/>
      </c>
      <c r="E7" s="71"/>
      <c r="F7" s="171">
        <v>1</v>
      </c>
      <c r="G7" s="172">
        <f>IF(Declaration!B28&lt;&gt;"",0,1)</f>
        <v>0</v>
      </c>
      <c r="H7" s="173">
        <f t="shared" si="2"/>
        <v>0</v>
      </c>
      <c r="I7" s="174" t="str">
        <f ca="1">OFFSET(L!$C$1,MATCH("Checker"&amp;"Comp",L!$A:$A,0)-1,SL,,)</f>
        <v>Complete</v>
      </c>
      <c r="J7" s="120" t="str">
        <f ca="1">OFFSET(L!$C$1,MATCH("Checker"&amp;ADDRESS(ROW(),COLUMN(),4),L!$A:$A,0)-1,SL,,)</f>
        <v>Provide at least 1 mineral/metal in Declaration tab cells D12 - II3</v>
      </c>
    </row>
    <row r="8" spans="1:10" ht="15">
      <c r="A8" s="170" t="str">
        <f ca="1">Declaration!B17</f>
        <v>Contact Name (*):</v>
      </c>
      <c r="B8" s="187" t="str">
        <f>Declaration!D17</f>
        <v>Toby Stensland</v>
      </c>
      <c r="C8" s="170" t="str">
        <f t="shared" ca="1" si="0"/>
        <v>Complete</v>
      </c>
      <c r="D8" s="228" t="str">
        <f>IF(H8=1,"Click here to enter Contact Name","")</f>
        <v/>
      </c>
      <c r="E8" s="71"/>
      <c r="F8" s="171">
        <v>1</v>
      </c>
      <c r="G8" s="172">
        <f t="shared" ref="G8" si="3">IF(B8=0,1,0)</f>
        <v>0</v>
      </c>
      <c r="H8" s="173">
        <f t="shared" ref="H8" si="4">F8*G8</f>
        <v>0</v>
      </c>
      <c r="I8" s="174" t="str">
        <f ca="1">OFFSET(L!$C$1,MATCH("Checker"&amp;"Comp",L!$A:$A,0)-1,SL,,)</f>
        <v>Complete</v>
      </c>
      <c r="J8" s="120" t="str">
        <f ca="1">OFFSET(L!$C$1,MATCH("Checker"&amp;ADDRESS(ROW(),COLUMN(),4),L!$A:$A,0)-1,SL,,)</f>
        <v>Provide contact name in Declaration tab cell D17</v>
      </c>
    </row>
    <row r="9" spans="1:10" ht="39">
      <c r="A9" s="170" t="str">
        <f ca="1">Declaration!B18</f>
        <v>Email – Contact (*):</v>
      </c>
      <c r="B9" s="187" t="str">
        <f>Declaration!D18</f>
        <v>support@labjack.com</v>
      </c>
      <c r="C9" s="170" t="str">
        <f t="shared" ca="1" si="0"/>
        <v>Complete</v>
      </c>
      <c r="D9" s="228" t="str">
        <f>IF(H9=1,"Click here to enter E-mail-Contact","")</f>
        <v/>
      </c>
      <c r="E9" s="71" t="s">
        <v>5</v>
      </c>
      <c r="F9" s="171">
        <v>1</v>
      </c>
      <c r="G9" s="189">
        <f>IF(ISNUMBER(SEARCH("@",B9)),0,1)</f>
        <v>0</v>
      </c>
      <c r="H9" s="173">
        <f t="shared" si="2"/>
        <v>0</v>
      </c>
      <c r="I9" s="174" t="str">
        <f ca="1">OFFSET(L!$C$1,MATCH("Checker"&amp;"Comp",L!$A:$A,0)-1,SL,,)</f>
        <v>Complete</v>
      </c>
      <c r="J9" s="120" t="str">
        <f ca="1">OFFSET(L!$C$1,MATCH("Checker"&amp;ADDRESS(ROW(),COLUMN(),4),L!$A:$A,0)-1,SL,,)</f>
        <v>Provide a valid email for contact in Declaration tab cell D18</v>
      </c>
    </row>
    <row r="10" spans="1:10" ht="39">
      <c r="A10" s="170" t="str">
        <f ca="1">Declaration!B19</f>
        <v>Phone – Contact (*):</v>
      </c>
      <c r="B10" s="187" t="str">
        <f>Declaration!D19</f>
        <v>303-942-0228</v>
      </c>
      <c r="C10" s="170" t="str">
        <f t="shared" ca="1" si="0"/>
        <v>Complete</v>
      </c>
      <c r="D10" s="228" t="str">
        <f>IF(H10=1,"Click here to enter Phone-Contact","")</f>
        <v/>
      </c>
      <c r="E10" s="71" t="s">
        <v>5</v>
      </c>
      <c r="F10" s="171">
        <v>1</v>
      </c>
      <c r="G10" s="172">
        <f t="shared" si="1"/>
        <v>0</v>
      </c>
      <c r="H10" s="173">
        <f t="shared" si="2"/>
        <v>0</v>
      </c>
      <c r="I10" s="174" t="str">
        <f ca="1">OFFSET(L!$C$1,MATCH("Checker"&amp;"Comp",L!$A:$A,0)-1,SL,,)</f>
        <v>Complete</v>
      </c>
      <c r="J10" s="120" t="str">
        <f ca="1">OFFSET(L!$C$1,MATCH("Checker"&amp;ADDRESS(ROW(),COLUMN(),4),L!$A:$A,0)-1,SL,,)</f>
        <v>Provide a phone number for contact in Declaration tab cell D19</v>
      </c>
    </row>
    <row r="11" spans="1:10" ht="39">
      <c r="A11" s="170" t="str">
        <f ca="1">Declaration!B20</f>
        <v>Authorizer (*):</v>
      </c>
      <c r="B11" s="187" t="str">
        <f>Declaration!D20</f>
        <v>Toby Stensland</v>
      </c>
      <c r="C11" s="170" t="str">
        <f t="shared" ca="1" si="0"/>
        <v>Complete</v>
      </c>
      <c r="D11" s="228" t="str">
        <f>IF(H11=1,"Click here to enter an Authorized Company Representative's name","")</f>
        <v/>
      </c>
      <c r="E11" s="71" t="s">
        <v>5</v>
      </c>
      <c r="F11" s="171">
        <v>1</v>
      </c>
      <c r="G11" s="172">
        <f t="shared" si="1"/>
        <v>0</v>
      </c>
      <c r="H11" s="173">
        <f t="shared" si="2"/>
        <v>0</v>
      </c>
      <c r="I11" s="174" t="str">
        <f ca="1">OFFSET(L!$C$1,MATCH("Checker"&amp;"Comp",L!$A:$A,0)-1,SL,,)</f>
        <v>Complete</v>
      </c>
      <c r="J11" s="120" t="str">
        <f ca="1">OFFSET(L!$C$1,MATCH("Checker"&amp;ADDRESS(ROW(),COLUMN(),4),L!$A:$A,0)-1,SL,,)</f>
        <v>Provide authorized company representative contact name in Declaration tab cell D20</v>
      </c>
    </row>
    <row r="12" spans="1:10" ht="39">
      <c r="A12" s="170" t="str">
        <f ca="1">Declaration!B22</f>
        <v>Email - Authorizer (*):</v>
      </c>
      <c r="B12" s="188" t="str">
        <f>Declaration!D22</f>
        <v>support@labjack.com</v>
      </c>
      <c r="C12" s="170" t="str">
        <f t="shared" ca="1" si="0"/>
        <v>Complete</v>
      </c>
      <c r="D12" s="228" t="str">
        <f>IF(H12=1,"Click here to enter Representative's e-mail","")</f>
        <v/>
      </c>
      <c r="E12" s="71" t="s">
        <v>5</v>
      </c>
      <c r="F12" s="171">
        <v>1</v>
      </c>
      <c r="G12" s="189">
        <f>IF(ISNUMBER(SEARCH("@",B12)),0,1)</f>
        <v>0</v>
      </c>
      <c r="H12" s="173">
        <f t="shared" si="2"/>
        <v>0</v>
      </c>
      <c r="I12" s="174" t="str">
        <f ca="1">OFFSET(L!$C$1,MATCH("Checker"&amp;"Comp",L!$A:$A,0)-1,SL,,)</f>
        <v>Complete</v>
      </c>
      <c r="J12" s="120" t="str">
        <f ca="1">OFFSET(L!$C$1,MATCH("Checker"&amp;ADDRESS(ROW(),COLUMN(),4),L!$A:$A,0)-1,SL,,)</f>
        <v>Provide an email for authorized company representative on Declaration tab cell D22</v>
      </c>
    </row>
    <row r="13" spans="1:10" ht="39" hidden="1">
      <c r="A13" s="170" t="str">
        <f ca="1">Declaration!B23</f>
        <v>Phone - Authorizer:</v>
      </c>
      <c r="B13" s="187" t="str">
        <f>Declaration!D22</f>
        <v>support@labjack.com</v>
      </c>
      <c r="C13" s="169" t="str">
        <f ca="1">IF(H13=1,J13,I13)</f>
        <v>Complete</v>
      </c>
      <c r="D13" s="227" t="str">
        <f>IF(H13=1,"Click here to enter Representative's phone","")</f>
        <v/>
      </c>
      <c r="E13" s="71" t="s">
        <v>5</v>
      </c>
      <c r="F13" s="171"/>
      <c r="G13" s="172">
        <f>IF(B13=0,1,0)</f>
        <v>0</v>
      </c>
      <c r="H13" s="173">
        <f>F13*G13</f>
        <v>0</v>
      </c>
      <c r="I13" s="174" t="str">
        <f ca="1">OFFSET(L!$C$1,MATCH("Checker"&amp;"Comp",L!$A:$A,0)-1,SL,,)</f>
        <v>Complete</v>
      </c>
      <c r="J13" s="120" t="e">
        <f ca="1">OFFSET(L!$C$1,MATCH("Checker"&amp;ADDRESS(ROW(),COLUMN(),4),L!$A:$A,0)-1,SL,,)</f>
        <v>#N/A</v>
      </c>
    </row>
    <row r="14" spans="1:10" ht="15">
      <c r="A14" s="169" t="str">
        <f ca="1">Declaration!B24</f>
        <v>Effective Date (*):</v>
      </c>
      <c r="B14" s="188">
        <f>Declaration!D24</f>
        <v>45945</v>
      </c>
      <c r="C14" s="169" t="str">
        <f t="shared" ref="C14" ca="1" si="5">IF(H14=1,J14,I14)</f>
        <v>Complete</v>
      </c>
      <c r="D14" s="228" t="str">
        <f>IF(H14=1,"Click here to enter Date of Completion","")</f>
        <v/>
      </c>
      <c r="E14" s="71"/>
      <c r="F14" s="171">
        <v>1</v>
      </c>
      <c r="G14" s="172">
        <f t="shared" ref="G14" si="6">IF(B14=0,1,0)</f>
        <v>0</v>
      </c>
      <c r="H14" s="173">
        <f t="shared" ref="H14" si="7">F14*G14</f>
        <v>0</v>
      </c>
      <c r="I14" s="174" t="str">
        <f ca="1">OFFSET(L!$C$1,MATCH("Checker"&amp;"Comp",L!$A:$A,0)-1,SL,,)</f>
        <v>Complete</v>
      </c>
      <c r="J14" s="120" t="str">
        <f ca="1">OFFSET(L!$C$1,MATCH("Checker"&amp;ADDRESS(ROW(),COLUMN(),4),L!$A:$A,0)-1,SL,,)</f>
        <v>Provide date the form was completed on Declaration tab cell D24</v>
      </c>
    </row>
    <row r="15" spans="1:10" ht="25.5">
      <c r="A15" s="169" t="str">
        <f ca="1">Declaration!B26</f>
        <v>Answer the following questions 1 - 2 based on the declaration scope indicated above</v>
      </c>
      <c r="B15" s="177"/>
      <c r="C15" s="177"/>
      <c r="D15" s="229"/>
      <c r="E15" s="71"/>
      <c r="F15" s="171"/>
      <c r="G15" s="172"/>
      <c r="H15" s="173"/>
      <c r="I15" s="174"/>
      <c r="J15" s="175"/>
    </row>
    <row r="16" spans="1:10" ht="25.5">
      <c r="A16" s="169" t="str">
        <f ca="1">Declaration!B27</f>
        <v>1) Is any of the following minerals or metals intentionally added or used in the product(s) or in the production process? (*)</v>
      </c>
      <c r="B16" s="177"/>
      <c r="C16" s="177"/>
      <c r="D16" s="229"/>
      <c r="E16" s="71"/>
      <c r="F16" s="171"/>
      <c r="G16" s="172"/>
      <c r="H16" s="173"/>
      <c r="I16" s="174"/>
      <c r="J16" s="175"/>
    </row>
    <row r="17" spans="1:10" ht="41.1" customHeight="1">
      <c r="A17" s="169" t="str">
        <f>Declaration!B28</f>
        <v>Aluminum(*)</v>
      </c>
      <c r="B17" s="169" t="str">
        <f>Declaration!D28</f>
        <v>Yes</v>
      </c>
      <c r="C17" s="170" t="str">
        <f t="shared" ca="1" si="0"/>
        <v>Complete</v>
      </c>
      <c r="D17" s="230" t="str">
        <f>IF(H17=1,"Click here to answer question 1 for "&amp;A17,"")</f>
        <v/>
      </c>
      <c r="E17" s="71" t="s">
        <v>5</v>
      </c>
      <c r="F17" s="171">
        <f>IF(A17&lt;&gt;"",1,0)</f>
        <v>1</v>
      </c>
      <c r="G17" s="172">
        <f t="shared" ref="G17:G37" si="8">IF(B17=0,1,0)</f>
        <v>0</v>
      </c>
      <c r="H17" s="173">
        <f t="shared" ref="H17:H49" si="9">F17*G17</f>
        <v>0</v>
      </c>
      <c r="I17" s="174" t="str">
        <f ca="1">OFFSET(L!$C$1,MATCH("Checker"&amp;"Comp",L!$A:$A,0)-1,SL,,)</f>
        <v>Complete</v>
      </c>
      <c r="J17" s="120" t="str">
        <f ca="1">OFFSET(L!$C$1,MATCH("Checker"&amp;ADDRESS(ROW(),COLUMN(),4),L!$A:$A,0)-1,SL,,)</f>
        <v>Declare if specified mineral is intentionally added to your products on Declaration tab cell D28</v>
      </c>
    </row>
    <row r="18" spans="1:10" ht="41.1" customHeight="1">
      <c r="A18" s="169" t="str">
        <f>Declaration!B29</f>
        <v>Bismuth(*)</v>
      </c>
      <c r="B18" s="169" t="str">
        <f>Declaration!D29</f>
        <v>Yes</v>
      </c>
      <c r="C18" s="170" t="str">
        <f t="shared" ca="1" si="0"/>
        <v>Complete</v>
      </c>
      <c r="D18" s="230" t="str">
        <f t="shared" ref="D18:D26" si="10">IF(H18=1,"Click here to answer question 1 for "&amp;A18,"")</f>
        <v/>
      </c>
      <c r="E18" s="71" t="s">
        <v>5</v>
      </c>
      <c r="F18" s="171">
        <f t="shared" ref="F18:F26" si="11">IF(A18&lt;&gt;"",1,0)</f>
        <v>1</v>
      </c>
      <c r="G18" s="172">
        <f t="shared" si="8"/>
        <v>0</v>
      </c>
      <c r="H18" s="173">
        <f t="shared" si="9"/>
        <v>0</v>
      </c>
      <c r="I18" s="174" t="str">
        <f ca="1">OFFSET(L!$C$1,MATCH("Checker"&amp;"Comp",L!$A:$A,0)-1,SL,,)</f>
        <v>Complete</v>
      </c>
      <c r="J18" s="120" t="str">
        <f ca="1">OFFSET(L!$C$1,MATCH("Checker"&amp;ADDRESS(ROW(),COLUMN(),4),L!$A:$A,0)-1,SL,,)</f>
        <v>Declare if specified mineral is intentionally added to your products on Declaration tab cell D29</v>
      </c>
    </row>
    <row r="19" spans="1:10" ht="41.1" customHeight="1">
      <c r="A19" s="169" t="str">
        <f>Declaration!B30</f>
        <v>Gallium(*)</v>
      </c>
      <c r="B19" s="169" t="str">
        <f>Declaration!D30</f>
        <v>Yes</v>
      </c>
      <c r="C19" s="170" t="str">
        <f t="shared" ca="1" si="0"/>
        <v>Complete</v>
      </c>
      <c r="D19" s="230" t="str">
        <f t="shared" si="10"/>
        <v/>
      </c>
      <c r="E19" s="71" t="s">
        <v>5</v>
      </c>
      <c r="F19" s="171">
        <f t="shared" si="11"/>
        <v>1</v>
      </c>
      <c r="G19" s="172">
        <f t="shared" si="8"/>
        <v>0</v>
      </c>
      <c r="H19" s="173">
        <f t="shared" si="9"/>
        <v>0</v>
      </c>
      <c r="I19" s="174" t="str">
        <f ca="1">OFFSET(L!$C$1,MATCH("Checker"&amp;"Comp",L!$A:$A,0)-1,SL,,)</f>
        <v>Complete</v>
      </c>
      <c r="J19" s="120" t="str">
        <f ca="1">OFFSET(L!$C$1,MATCH("Checker"&amp;ADDRESS(ROW(),COLUMN(),4),L!$A:$A,0)-1,SL,,)</f>
        <v>Declare if specified mineral is intentionally added to your products on Declaration tab cell D30</v>
      </c>
    </row>
    <row r="20" spans="1:10" ht="41.1" customHeight="1">
      <c r="A20" s="169" t="str">
        <f>Declaration!B31</f>
        <v>Germanium(*)</v>
      </c>
      <c r="B20" s="169" t="str">
        <f>Declaration!D31</f>
        <v>Yes</v>
      </c>
      <c r="C20" s="170" t="str">
        <f t="shared" ca="1" si="0"/>
        <v>Complete</v>
      </c>
      <c r="D20" s="230" t="str">
        <f t="shared" si="10"/>
        <v/>
      </c>
      <c r="E20" s="71" t="s">
        <v>5</v>
      </c>
      <c r="F20" s="171">
        <f t="shared" si="11"/>
        <v>1</v>
      </c>
      <c r="G20" s="172">
        <f t="shared" si="8"/>
        <v>0</v>
      </c>
      <c r="H20" s="173">
        <f t="shared" si="9"/>
        <v>0</v>
      </c>
      <c r="I20" s="174" t="str">
        <f ca="1">OFFSET(L!$C$1,MATCH("Checker"&amp;"Comp",L!$A:$A,0)-1,SL,,)</f>
        <v>Complete</v>
      </c>
      <c r="J20" s="120" t="str">
        <f ca="1">OFFSET(L!$C$1,MATCH("Checker"&amp;ADDRESS(ROW(),COLUMN(),4),L!$A:$A,0)-1,SL,,)</f>
        <v>Declare if specified mineral is intentionally added to your products on Declaration tab cell D31</v>
      </c>
    </row>
    <row r="21" spans="1:10" ht="41.1" customHeight="1">
      <c r="A21" s="169" t="str">
        <f>Declaration!B32</f>
        <v>Indium(*)</v>
      </c>
      <c r="B21" s="169" t="str">
        <f>Declaration!D32</f>
        <v>Yes</v>
      </c>
      <c r="C21" s="170" t="str">
        <f t="shared" ref="C21" ca="1" si="12">IF(H21=1,J21,I21)</f>
        <v>Complete</v>
      </c>
      <c r="D21" s="230" t="str">
        <f t="shared" si="10"/>
        <v/>
      </c>
      <c r="E21" s="71" t="s">
        <v>5</v>
      </c>
      <c r="F21" s="171">
        <f t="shared" si="11"/>
        <v>1</v>
      </c>
      <c r="G21" s="172">
        <f t="shared" si="8"/>
        <v>0</v>
      </c>
      <c r="H21" s="173">
        <f t="shared" si="9"/>
        <v>0</v>
      </c>
      <c r="I21" s="174" t="str">
        <f ca="1">OFFSET(L!$C$1,MATCH("Checker"&amp;"Comp",L!$A:$A,0)-1,SL,,)</f>
        <v>Complete</v>
      </c>
      <c r="J21" s="120" t="str">
        <f ca="1">OFFSET(L!$C$1,MATCH("Checker"&amp;ADDRESS(ROW(),COLUMN(),4),L!$A:$A,0)-1,SL,,)</f>
        <v>Declare if specified mineral is intentionally added to your products on Declaration tab cell D32</v>
      </c>
    </row>
    <row r="22" spans="1:10" ht="41.1" customHeight="1">
      <c r="A22" s="169" t="str">
        <f>Declaration!B33</f>
        <v>Iron(*)</v>
      </c>
      <c r="B22" s="169" t="str">
        <f>Declaration!D33</f>
        <v>Yes</v>
      </c>
      <c r="C22" s="170" t="str">
        <f t="shared" ref="C22" ca="1" si="13">IF(H22=1,J22,I22)</f>
        <v>Complete</v>
      </c>
      <c r="D22" s="230" t="str">
        <f t="shared" si="10"/>
        <v/>
      </c>
      <c r="E22" s="71" t="s">
        <v>1</v>
      </c>
      <c r="F22" s="171">
        <f t="shared" si="11"/>
        <v>1</v>
      </c>
      <c r="G22" s="172">
        <f t="shared" si="8"/>
        <v>0</v>
      </c>
      <c r="H22" s="173">
        <f t="shared" si="9"/>
        <v>0</v>
      </c>
      <c r="I22" s="174" t="str">
        <f ca="1">OFFSET(L!$C$1,MATCH("Checker"&amp;"Comp",L!$A:$A,0)-1,SL,,)</f>
        <v>Complete</v>
      </c>
      <c r="J22" s="120" t="str">
        <f ca="1">OFFSET(L!$C$1,MATCH("Checker"&amp;ADDRESS(ROW(),COLUMN(),4),L!$A:$A,0)-1,SL,,)</f>
        <v>Declare if specified mineral is intentionally added to your products on Declaration tab cell D33</v>
      </c>
    </row>
    <row r="23" spans="1:10" ht="41.1" customHeight="1">
      <c r="A23" s="169" t="str">
        <f>Declaration!B34</f>
        <v>Magnesium(*)</v>
      </c>
      <c r="B23" s="169" t="str">
        <f>Declaration!D34</f>
        <v>Yes</v>
      </c>
      <c r="C23" s="170" t="str">
        <f t="shared" ca="1" si="0"/>
        <v>Complete</v>
      </c>
      <c r="D23" s="230" t="str">
        <f t="shared" si="10"/>
        <v/>
      </c>
      <c r="E23" s="71" t="s">
        <v>709</v>
      </c>
      <c r="F23" s="171">
        <f t="shared" si="11"/>
        <v>1</v>
      </c>
      <c r="G23" s="172">
        <f t="shared" si="8"/>
        <v>0</v>
      </c>
      <c r="H23" s="173">
        <f t="shared" si="9"/>
        <v>0</v>
      </c>
      <c r="I23" s="174" t="str">
        <f ca="1">OFFSET(L!$C$1,MATCH("Checker"&amp;"Comp",L!$A:$A,0)-1,SL,,)</f>
        <v>Complete</v>
      </c>
      <c r="J23" s="120" t="str">
        <f ca="1">OFFSET(L!$C$1,MATCH("Checker"&amp;ADDRESS(ROW(),COLUMN(),4),L!$A:$A,0)-1,SL,,)</f>
        <v>Declare if specified mineral is intentionally added to your products on Declaration tab cell D34</v>
      </c>
    </row>
    <row r="24" spans="1:10" ht="41.1" customHeight="1">
      <c r="A24" s="169" t="str">
        <f>Declaration!B35</f>
        <v>Silicon(*)</v>
      </c>
      <c r="B24" s="169" t="str">
        <f>Declaration!D35</f>
        <v>Yes</v>
      </c>
      <c r="C24" s="170" t="str">
        <f t="shared" ref="C24:C25" ca="1" si="14">IF(H24=1,J24,I24)</f>
        <v>Complete</v>
      </c>
      <c r="D24" s="230" t="str">
        <f t="shared" si="10"/>
        <v/>
      </c>
      <c r="E24" s="71" t="s">
        <v>709</v>
      </c>
      <c r="F24" s="171">
        <f t="shared" si="11"/>
        <v>1</v>
      </c>
      <c r="G24" s="172">
        <f t="shared" si="8"/>
        <v>0</v>
      </c>
      <c r="H24" s="173">
        <f t="shared" si="9"/>
        <v>0</v>
      </c>
      <c r="I24" s="174" t="str">
        <f ca="1">OFFSET(L!$C$1,MATCH("Checker"&amp;"Comp",L!$A:$A,0)-1,SL,,)</f>
        <v>Complete</v>
      </c>
      <c r="J24" s="120" t="str">
        <f ca="1">OFFSET(L!$C$1,MATCH("Checker"&amp;ADDRESS(ROW(),COLUMN(),4),L!$A:$A,0)-1,SL,,)</f>
        <v>Declare if specified mineral is intentionally added to your products on Declaration tab cell D35</v>
      </c>
    </row>
    <row r="25" spans="1:10" ht="41.1" customHeight="1">
      <c r="A25" s="169" t="str">
        <f>Declaration!B36</f>
        <v>Steel(*)</v>
      </c>
      <c r="B25" s="169" t="str">
        <f>Declaration!D36</f>
        <v>Yes</v>
      </c>
      <c r="C25" s="170" t="str">
        <f t="shared" ca="1" si="14"/>
        <v>Complete</v>
      </c>
      <c r="D25" s="230" t="str">
        <f t="shared" si="10"/>
        <v/>
      </c>
      <c r="E25" s="71" t="s">
        <v>709</v>
      </c>
      <c r="F25" s="171">
        <f t="shared" si="11"/>
        <v>1</v>
      </c>
      <c r="G25" s="172">
        <f t="shared" si="8"/>
        <v>0</v>
      </c>
      <c r="H25" s="173">
        <f t="shared" si="9"/>
        <v>0</v>
      </c>
      <c r="I25" s="174" t="str">
        <f ca="1">OFFSET(L!$C$1,MATCH("Checker"&amp;"Comp",L!$A:$A,0)-1,SL,,)</f>
        <v>Complete</v>
      </c>
      <c r="J25" s="120" t="str">
        <f ca="1">OFFSET(L!$C$1,MATCH("Checker"&amp;ADDRESS(ROW(),COLUMN(),4),L!$A:$A,0)-1,SL,,)</f>
        <v>Declare if specified mineral is intentionally added to your products on Declaration tab cell D36</v>
      </c>
    </row>
    <row r="26" spans="1:10" ht="41.1" customHeight="1">
      <c r="A26" s="169" t="str">
        <f>Declaration!B37</f>
        <v>Zinc(*)</v>
      </c>
      <c r="B26" s="169" t="str">
        <f>Declaration!D37</f>
        <v>Yes</v>
      </c>
      <c r="C26" s="170" t="str">
        <f t="shared" ca="1" si="0"/>
        <v>Complete</v>
      </c>
      <c r="D26" s="230" t="str">
        <f t="shared" si="10"/>
        <v/>
      </c>
      <c r="E26" s="71" t="s">
        <v>709</v>
      </c>
      <c r="F26" s="171">
        <f t="shared" si="11"/>
        <v>1</v>
      </c>
      <c r="G26" s="172">
        <f t="shared" si="8"/>
        <v>0</v>
      </c>
      <c r="H26" s="173">
        <f t="shared" si="9"/>
        <v>0</v>
      </c>
      <c r="I26" s="174" t="str">
        <f ca="1">OFFSET(L!$C$1,MATCH("Checker"&amp;"Comp",L!$A:$A,0)-1,SL,,)</f>
        <v>Complete</v>
      </c>
      <c r="J26" s="120" t="str">
        <f ca="1">OFFSET(L!$C$1,MATCH("Checker"&amp;ADDRESS(ROW(),COLUMN(),4),L!$A:$A,0)-1,SL,,)</f>
        <v>Declare if specified mineral is intentionally added to your products on Declaration tab cell D37</v>
      </c>
    </row>
    <row r="27" spans="1:10" ht="25.5">
      <c r="A27" s="169" t="str">
        <f ca="1">Declaration!B39</f>
        <v xml:space="preserve">2) What percentage of relevant suppliers have provided a response to your supply chain survey? </v>
      </c>
      <c r="B27" s="177"/>
      <c r="C27" s="170"/>
      <c r="D27" s="229"/>
      <c r="E27" s="71"/>
      <c r="F27" s="171"/>
      <c r="G27" s="172"/>
      <c r="H27" s="173"/>
      <c r="I27" s="174"/>
    </row>
    <row r="28" spans="1:10" ht="39">
      <c r="A28" s="169" t="str">
        <f>Declaration!B40</f>
        <v>Aluminum</v>
      </c>
      <c r="B28" s="179" t="str">
        <f>Declaration!D40</f>
        <v>50% or less</v>
      </c>
      <c r="C28" s="170" t="str">
        <f t="shared" ref="C28:C37" ca="1" si="15">IF(H28=1,J28,I28)</f>
        <v>Complete</v>
      </c>
      <c r="D28" s="230" t="str">
        <f>IF(H28=1,"Click here to answer question 2 for "&amp;A28,"")</f>
        <v/>
      </c>
      <c r="E28" s="71" t="s">
        <v>5</v>
      </c>
      <c r="F28" s="171">
        <v>0</v>
      </c>
      <c r="G28" s="172">
        <f t="shared" si="8"/>
        <v>0</v>
      </c>
      <c r="H28" s="172">
        <f>IF(A28="",0,G28)</f>
        <v>0</v>
      </c>
      <c r="I28" s="174" t="str">
        <f ca="1">OFFSET(L!$C$1,MATCH("Checker"&amp;"Comp",L!$A:$A,0)-1,SL,,)</f>
        <v>Complete</v>
      </c>
      <c r="J28" s="120" t="str">
        <f ca="1">OFFSET(L!$C$1,MATCH("Checker"&amp;ADDRESS(ROW(),COLUMN(),4),L!$A:$A,0)-1,SL,,)</f>
        <v>Provide % of completeness of supplier's smelter information on Declaration tab cell D40</v>
      </c>
    </row>
    <row r="29" spans="1:10" ht="39">
      <c r="A29" s="169" t="str">
        <f>Declaration!B41</f>
        <v>Bismuth</v>
      </c>
      <c r="B29" s="179" t="str">
        <f>Declaration!D41</f>
        <v>50% or less</v>
      </c>
      <c r="C29" s="170" t="str">
        <f t="shared" ca="1" si="15"/>
        <v>Complete</v>
      </c>
      <c r="D29" s="230" t="str">
        <f t="shared" ref="D29:D37" si="16">IF(H29=1,"Click here to answer question 2 for "&amp;A29,"")</f>
        <v/>
      </c>
      <c r="E29" s="71" t="s">
        <v>5</v>
      </c>
      <c r="F29" s="171">
        <v>0</v>
      </c>
      <c r="G29" s="172">
        <f t="shared" si="8"/>
        <v>0</v>
      </c>
      <c r="H29" s="172">
        <f t="shared" ref="H29:H37" si="17">IF(A29="",0,G29)</f>
        <v>0</v>
      </c>
      <c r="I29" s="174" t="str">
        <f ca="1">OFFSET(L!$C$1,MATCH("Checker"&amp;"Comp",L!$A:$A,0)-1,SL,,)</f>
        <v>Complete</v>
      </c>
      <c r="J29" s="120" t="str">
        <f ca="1">OFFSET(L!$C$1,MATCH("Checker"&amp;ADDRESS(ROW(),COLUMN(),4),L!$A:$A,0)-1,SL,,)</f>
        <v>Provide % of completeness of supplier's smelter information on Declaration tab cell D41</v>
      </c>
    </row>
    <row r="30" spans="1:10" ht="41.1" customHeight="1">
      <c r="A30" s="169" t="str">
        <f>Declaration!B42</f>
        <v>Gallium</v>
      </c>
      <c r="B30" s="179" t="str">
        <f>Declaration!D42</f>
        <v>50% or less</v>
      </c>
      <c r="C30" s="170" t="str">
        <f t="shared" ca="1" si="15"/>
        <v>Complete</v>
      </c>
      <c r="D30" s="230" t="str">
        <f t="shared" si="16"/>
        <v/>
      </c>
      <c r="E30" s="71" t="s">
        <v>1</v>
      </c>
      <c r="F30" s="171">
        <v>0</v>
      </c>
      <c r="G30" s="172">
        <f t="shared" si="8"/>
        <v>0</v>
      </c>
      <c r="H30" s="172">
        <f t="shared" si="17"/>
        <v>0</v>
      </c>
      <c r="I30" s="174" t="str">
        <f ca="1">OFFSET(L!$C$1,MATCH("Checker"&amp;"Comp",L!$A:$A,0)-1,SL,,)</f>
        <v>Complete</v>
      </c>
      <c r="J30" s="120" t="str">
        <f ca="1">OFFSET(L!$C$1,MATCH("Checker"&amp;ADDRESS(ROW(),COLUMN(),4),L!$A:$A,0)-1,SL,,)</f>
        <v>Provide % of completeness of supplier's smelter information on Declaration tab cell D42</v>
      </c>
    </row>
    <row r="31" spans="1:10" ht="41.1" customHeight="1">
      <c r="A31" s="169" t="str">
        <f>Declaration!B43</f>
        <v>Germanium</v>
      </c>
      <c r="B31" s="179" t="str">
        <f>Declaration!D43</f>
        <v>50% or less</v>
      </c>
      <c r="C31" s="170" t="str">
        <f t="shared" ca="1" si="15"/>
        <v>Complete</v>
      </c>
      <c r="D31" s="230" t="str">
        <f t="shared" si="16"/>
        <v/>
      </c>
      <c r="E31" s="71"/>
      <c r="F31" s="171">
        <v>0</v>
      </c>
      <c r="G31" s="172">
        <f t="shared" si="8"/>
        <v>0</v>
      </c>
      <c r="H31" s="172">
        <f t="shared" si="17"/>
        <v>0</v>
      </c>
      <c r="I31" s="174" t="str">
        <f ca="1">OFFSET(L!$C$1,MATCH("Checker"&amp;"Comp",L!$A:$A,0)-1,SL,,)</f>
        <v>Complete</v>
      </c>
      <c r="J31" s="120" t="str">
        <f ca="1">OFFSET(L!$C$1,MATCH("Checker"&amp;ADDRESS(ROW(),COLUMN(),4),L!$A:$A,0)-1,SL,,)</f>
        <v>Provide % of completeness of supplier's smelter information on Declaration tab cell D43</v>
      </c>
    </row>
    <row r="32" spans="1:10" ht="41.1" customHeight="1">
      <c r="A32" s="169" t="str">
        <f>Declaration!B44</f>
        <v>Indium</v>
      </c>
      <c r="B32" s="179" t="str">
        <f>Declaration!D44</f>
        <v>50% or less</v>
      </c>
      <c r="C32" s="170" t="str">
        <f t="shared" ca="1" si="15"/>
        <v>Complete</v>
      </c>
      <c r="D32" s="230" t="str">
        <f t="shared" si="16"/>
        <v/>
      </c>
      <c r="E32" s="71"/>
      <c r="F32" s="171">
        <v>0</v>
      </c>
      <c r="G32" s="172">
        <f t="shared" si="8"/>
        <v>0</v>
      </c>
      <c r="H32" s="172">
        <f t="shared" si="17"/>
        <v>0</v>
      </c>
      <c r="I32" s="174" t="str">
        <f ca="1">OFFSET(L!$C$1,MATCH("Checker"&amp;"Comp",L!$A:$A,0)-1,SL,,)</f>
        <v>Complete</v>
      </c>
      <c r="J32" s="120" t="str">
        <f ca="1">OFFSET(L!$C$1,MATCH("Checker"&amp;ADDRESS(ROW(),COLUMN(),4),L!$A:$A,0)-1,SL,,)</f>
        <v>Provide % of completeness of supplier's smelter information on Declaration tab cell D44</v>
      </c>
    </row>
    <row r="33" spans="1:11" ht="41.1" customHeight="1">
      <c r="A33" s="169" t="str">
        <f>Declaration!B45</f>
        <v>Iron</v>
      </c>
      <c r="B33" s="179" t="str">
        <f>Declaration!D45</f>
        <v>50% or less</v>
      </c>
      <c r="C33" s="170" t="str">
        <f t="shared" ca="1" si="15"/>
        <v>Complete</v>
      </c>
      <c r="D33" s="230" t="str">
        <f t="shared" si="16"/>
        <v/>
      </c>
      <c r="E33" s="71"/>
      <c r="F33" s="171">
        <v>0</v>
      </c>
      <c r="G33" s="172">
        <f t="shared" si="8"/>
        <v>0</v>
      </c>
      <c r="H33" s="172">
        <f t="shared" si="17"/>
        <v>0</v>
      </c>
      <c r="I33" s="174" t="str">
        <f ca="1">OFFSET(L!$C$1,MATCH("Checker"&amp;"Comp",L!$A:$A,0)-1,SL,,)</f>
        <v>Complete</v>
      </c>
      <c r="J33" s="120" t="str">
        <f ca="1">OFFSET(L!$C$1,MATCH("Checker"&amp;ADDRESS(ROW(),COLUMN(),4),L!$A:$A,0)-1,SL,,)</f>
        <v>Provide % of completeness of supplier's smelter information on Declaration tab cell D45</v>
      </c>
    </row>
    <row r="34" spans="1:11" ht="41.1" customHeight="1">
      <c r="A34" s="169" t="str">
        <f>Declaration!B46</f>
        <v>Magnesium</v>
      </c>
      <c r="B34" s="179" t="str">
        <f>Declaration!D46</f>
        <v>Greater than 50%</v>
      </c>
      <c r="C34" s="170" t="str">
        <f t="shared" ca="1" si="15"/>
        <v>Complete</v>
      </c>
      <c r="D34" s="230" t="str">
        <f t="shared" si="16"/>
        <v/>
      </c>
      <c r="E34" s="71"/>
      <c r="F34" s="171">
        <v>0</v>
      </c>
      <c r="G34" s="172">
        <f t="shared" si="8"/>
        <v>0</v>
      </c>
      <c r="H34" s="172">
        <f t="shared" si="17"/>
        <v>0</v>
      </c>
      <c r="I34" s="174" t="str">
        <f ca="1">OFFSET(L!$C$1,MATCH("Checker"&amp;"Comp",L!$A:$A,0)-1,SL,,)</f>
        <v>Complete</v>
      </c>
      <c r="J34" s="120" t="str">
        <f ca="1">OFFSET(L!$C$1,MATCH("Checker"&amp;ADDRESS(ROW(),COLUMN(),4),L!$A:$A,0)-1,SL,,)</f>
        <v>Provide % of completeness of supplier's smelter information on Declaration tab cell D46</v>
      </c>
    </row>
    <row r="35" spans="1:11" ht="41.1" customHeight="1">
      <c r="A35" s="169" t="str">
        <f>Declaration!B47</f>
        <v>Silicon</v>
      </c>
      <c r="B35" s="179" t="str">
        <f>Declaration!D47</f>
        <v>50% or less</v>
      </c>
      <c r="C35" s="170" t="str">
        <f t="shared" ca="1" si="15"/>
        <v>Complete</v>
      </c>
      <c r="D35" s="230" t="str">
        <f t="shared" si="16"/>
        <v/>
      </c>
      <c r="E35" s="71" t="s">
        <v>5</v>
      </c>
      <c r="F35" s="171">
        <v>0</v>
      </c>
      <c r="G35" s="172">
        <f t="shared" si="8"/>
        <v>0</v>
      </c>
      <c r="H35" s="172">
        <f t="shared" si="17"/>
        <v>0</v>
      </c>
      <c r="I35" s="174" t="str">
        <f ca="1">OFFSET(L!$C$1,MATCH("Checker"&amp;"Comp",L!$A:$A,0)-1,SL,,)</f>
        <v>Complete</v>
      </c>
      <c r="J35" s="120" t="str">
        <f ca="1">OFFSET(L!$C$1,MATCH("Checker"&amp;ADDRESS(ROW(),COLUMN(),4),L!$A:$A,0)-1,SL,,)</f>
        <v>Provide % of completeness of supplier's smelter information on Declaration tab cell D47</v>
      </c>
    </row>
    <row r="36" spans="1:11" ht="41.1" customHeight="1">
      <c r="A36" s="169" t="str">
        <f>Declaration!B48</f>
        <v>Steel</v>
      </c>
      <c r="B36" s="179" t="str">
        <f>Declaration!D48</f>
        <v>50% or less</v>
      </c>
      <c r="C36" s="170" t="str">
        <f t="shared" ca="1" si="15"/>
        <v>Complete</v>
      </c>
      <c r="D36" s="230" t="str">
        <f t="shared" si="16"/>
        <v/>
      </c>
      <c r="E36" s="71"/>
      <c r="F36" s="171">
        <v>0</v>
      </c>
      <c r="G36" s="172">
        <f t="shared" si="8"/>
        <v>0</v>
      </c>
      <c r="H36" s="172">
        <f t="shared" si="17"/>
        <v>0</v>
      </c>
      <c r="I36" s="174" t="str">
        <f ca="1">OFFSET(L!$C$1,MATCH("Checker"&amp;"Comp",L!$A:$A,0)-1,SL,,)</f>
        <v>Complete</v>
      </c>
      <c r="J36" s="120" t="str">
        <f ca="1">OFFSET(L!$C$1,MATCH("Checker"&amp;ADDRESS(ROW(),COLUMN(),4),L!$A:$A,0)-1,SL,,)</f>
        <v>Provide % of completeness of supplier's smelter information on Declaration tab cell D48</v>
      </c>
    </row>
    <row r="37" spans="1:11" ht="41.1" customHeight="1">
      <c r="A37" s="169" t="str">
        <f>Declaration!B49</f>
        <v>Zinc</v>
      </c>
      <c r="B37" s="179" t="str">
        <f>Declaration!D49</f>
        <v>Greater than 50%</v>
      </c>
      <c r="C37" s="170" t="str">
        <f t="shared" ca="1" si="15"/>
        <v>Complete</v>
      </c>
      <c r="D37" s="230" t="str">
        <f t="shared" si="16"/>
        <v/>
      </c>
      <c r="E37" s="71"/>
      <c r="F37" s="171">
        <v>0</v>
      </c>
      <c r="G37" s="172">
        <f t="shared" si="8"/>
        <v>0</v>
      </c>
      <c r="H37" s="172">
        <f t="shared" si="17"/>
        <v>0</v>
      </c>
      <c r="I37" s="174" t="str">
        <f ca="1">OFFSET(L!$C$1,MATCH("Checker"&amp;"Comp",L!$A:$A,0)-1,SL,,)</f>
        <v>Complete</v>
      </c>
      <c r="J37" s="120" t="str">
        <f ca="1">OFFSET(L!$C$1,MATCH("Checker"&amp;ADDRESS(ROW(),COLUMN(),4),L!$A:$A,0)-1,SL,,)</f>
        <v>Provide % of completeness of supplier's smelter information on Declaration tab cell D49</v>
      </c>
    </row>
    <row r="38" spans="1:11" ht="39">
      <c r="A38" s="169" t="s">
        <v>632</v>
      </c>
      <c r="B38" s="169" t="str">
        <f ca="1">IF(G38=1,"No products or item numbers listed","One or more product / item numbers have been provided")</f>
        <v>No products or item numbers listed</v>
      </c>
      <c r="C38" s="169" t="str">
        <f ca="1">IF(H38=1,J38,I38)</f>
        <v>Complete</v>
      </c>
      <c r="D38" s="226"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Complete</v>
      </c>
      <c r="J38" s="120" t="str">
        <f ca="1">OFFSET(L!$C$1,MATCH("Checker"&amp;ADDRESS(ROW(),COLUMN(),4),L!$A:$A,0)-1,SL,,)</f>
        <v>If applicable, provide 1 or more Products or Item Numbers this declaration applies to. From Declaration tab select hyperlink in cell D11 to enter Product List tab</v>
      </c>
    </row>
    <row r="39" spans="1:11" ht="25.5" customHeight="1">
      <c r="A39" s="170" t="s">
        <v>1248</v>
      </c>
      <c r="B39" s="177"/>
      <c r="C39" s="185"/>
      <c r="D39" s="229"/>
      <c r="E39" s="71"/>
      <c r="F39" s="171"/>
      <c r="G39" s="172"/>
      <c r="H39" s="173"/>
      <c r="I39" s="174"/>
    </row>
    <row r="40" spans="1:11" ht="25.5" customHeight="1">
      <c r="A40" s="185" t="str">
        <f>Declaration!B40</f>
        <v>Aluminum</v>
      </c>
      <c r="B40" s="169"/>
      <c r="C40" s="170" t="str">
        <f t="shared" ref="C40:C49" ca="1" si="18">IF(H40=1,J40,I40)</f>
        <v>Complete</v>
      </c>
      <c r="D40" s="228" t="str">
        <f>IF(H40=0,"","Click here to provide smelter information for "&amp;A40)</f>
        <v/>
      </c>
      <c r="E40" s="71"/>
      <c r="F40" s="171">
        <f>IF(OR(A40="",B17="No",B17="Unknown",B17="Not declaring"),0,1)</f>
        <v>1</v>
      </c>
      <c r="G40" s="172">
        <f>IF(K40&lt;1,1,0)</f>
        <v>0</v>
      </c>
      <c r="H40" s="173">
        <f t="shared" si="9"/>
        <v>0</v>
      </c>
      <c r="I40" s="174" t="str">
        <f ca="1">OFFSET(L!$C$1,MATCH("Checker"&amp;"Comp",L!$A:$A,0)-1,SL,,)</f>
        <v>Complete</v>
      </c>
      <c r="J40" s="120" t="str">
        <f ca="1">OFFSET(L!$C$1,MATCH("Checker"&amp;ADDRESS(ROW(),COLUMN(),4),L!$A:$A,0)-1,SL,,)</f>
        <v>Provide list of smelters contributing material to supply chain for specified mineral on Smelter List tab</v>
      </c>
      <c r="K40" s="120">
        <f>COUNTIF('Smelter List'!$V$5:$V$2504,""&amp;A40&amp;"+")</f>
        <v>3</v>
      </c>
    </row>
    <row r="41" spans="1:11" ht="25.5" customHeight="1">
      <c r="A41" s="185" t="str">
        <f>Declaration!B41</f>
        <v>Bismuth</v>
      </c>
      <c r="B41" s="185"/>
      <c r="C41" s="170" t="str">
        <f t="shared" ca="1" si="18"/>
        <v>Complete</v>
      </c>
      <c r="D41" s="228" t="str">
        <f t="shared" ref="D41:D49" si="19">IF(H41=0,"","Click here to provide smelter information for "&amp;A41)</f>
        <v/>
      </c>
      <c r="E41" s="71"/>
      <c r="F41" s="171">
        <f t="shared" ref="F41:F49" si="20">IF(OR(A41="",B18="No",B18="Unknown",B18="Not declaring"),0,1)</f>
        <v>1</v>
      </c>
      <c r="G41" s="172">
        <f t="shared" ref="G41:G49" si="21">IF(K41&lt;1,1,0)</f>
        <v>0</v>
      </c>
      <c r="H41" s="173">
        <f t="shared" si="9"/>
        <v>0</v>
      </c>
      <c r="I41" s="174" t="str">
        <f ca="1">OFFSET(L!$C$1,MATCH("Checker"&amp;"Comp",L!$A:$A,0)-1,SL,,)</f>
        <v>Complete</v>
      </c>
      <c r="J41" s="120" t="str">
        <f ca="1">OFFSET(L!$C$1,MATCH("Checker"&amp;ADDRESS(ROW(),COLUMN(),4),L!$A:$A,0)-1,SL,,)</f>
        <v>Provide list of smelters contributing material to supply chain for specified mineral on Smelter List tab</v>
      </c>
      <c r="K41" s="120">
        <f>COUNTIF('Smelter List'!$V$5:$V$2504,""&amp;A41&amp;"+")</f>
        <v>2</v>
      </c>
    </row>
    <row r="42" spans="1:11" ht="25.5" customHeight="1">
      <c r="A42" s="185" t="str">
        <f>Declaration!B42</f>
        <v>Gallium</v>
      </c>
      <c r="B42" s="185"/>
      <c r="C42" s="170" t="str">
        <f t="shared" ca="1" si="18"/>
        <v>Complete</v>
      </c>
      <c r="D42" s="228" t="str">
        <f t="shared" si="19"/>
        <v/>
      </c>
      <c r="E42" s="71"/>
      <c r="F42" s="171">
        <f t="shared" si="20"/>
        <v>1</v>
      </c>
      <c r="G42" s="172">
        <f t="shared" si="21"/>
        <v>0</v>
      </c>
      <c r="H42" s="173">
        <f t="shared" si="9"/>
        <v>0</v>
      </c>
      <c r="I42" s="174" t="str">
        <f ca="1">OFFSET(L!$C$1,MATCH("Checker"&amp;"Comp",L!$A:$A,0)-1,SL,,)</f>
        <v>Complete</v>
      </c>
      <c r="J42" s="120" t="str">
        <f ca="1">OFFSET(L!$C$1,MATCH("Checker"&amp;ADDRESS(ROW(),COLUMN(),4),L!$A:$A,0)-1,SL,,)</f>
        <v>Provide list of smelters contributing material to supply chain for specified mineral on Smelter List tab</v>
      </c>
      <c r="K42" s="120">
        <f>COUNTIF('Smelter List'!$V$5:$V$2504,""&amp;A42&amp;"+")</f>
        <v>2</v>
      </c>
    </row>
    <row r="43" spans="1:11" ht="25.5" customHeight="1">
      <c r="A43" s="185" t="str">
        <f>Declaration!B43</f>
        <v>Germanium</v>
      </c>
      <c r="B43" s="185"/>
      <c r="C43" s="170" t="str">
        <f t="shared" ca="1" si="18"/>
        <v>Complete</v>
      </c>
      <c r="D43" s="228" t="str">
        <f t="shared" si="19"/>
        <v/>
      </c>
      <c r="E43" s="71"/>
      <c r="F43" s="171">
        <f t="shared" si="20"/>
        <v>1</v>
      </c>
      <c r="G43" s="172">
        <f t="shared" si="21"/>
        <v>0</v>
      </c>
      <c r="H43" s="173">
        <f t="shared" si="9"/>
        <v>0</v>
      </c>
      <c r="I43" s="174" t="str">
        <f ca="1">OFFSET(L!$C$1,MATCH("Checker"&amp;"Comp",L!$A:$A,0)-1,SL,,)</f>
        <v>Complete</v>
      </c>
      <c r="J43" s="120" t="str">
        <f ca="1">OFFSET(L!$C$1,MATCH("Checker"&amp;ADDRESS(ROW(),COLUMN(),4),L!$A:$A,0)-1,SL,,)</f>
        <v>Provide list of smelters contributing material to supply chain for specified mineral on Smelter List tab</v>
      </c>
      <c r="K43" s="120">
        <f>COUNTIF('Smelter List'!$V$5:$V$2504,""&amp;A43&amp;"+")</f>
        <v>3</v>
      </c>
    </row>
    <row r="44" spans="1:11" ht="25.5" customHeight="1">
      <c r="A44" s="185" t="str">
        <f>Declaration!B44</f>
        <v>Indium</v>
      </c>
      <c r="B44" s="185"/>
      <c r="C44" s="170" t="str">
        <f t="shared" ca="1" si="18"/>
        <v>Complete</v>
      </c>
      <c r="D44" s="228" t="str">
        <f t="shared" si="19"/>
        <v/>
      </c>
      <c r="E44" s="71"/>
      <c r="F44" s="171">
        <f t="shared" si="20"/>
        <v>1</v>
      </c>
      <c r="G44" s="172">
        <f t="shared" si="21"/>
        <v>0</v>
      </c>
      <c r="H44" s="173">
        <f t="shared" si="9"/>
        <v>0</v>
      </c>
      <c r="I44" s="174" t="str">
        <f ca="1">OFFSET(L!$C$1,MATCH("Checker"&amp;"Comp",L!$A:$A,0)-1,SL,,)</f>
        <v>Complete</v>
      </c>
      <c r="J44" s="120" t="str">
        <f ca="1">OFFSET(L!$C$1,MATCH("Checker"&amp;ADDRESS(ROW(),COLUMN(),4),L!$A:$A,0)-1,SL,,)</f>
        <v>Provide list of smelters contributing material to supply chain for specified mineral on Smelter List tab</v>
      </c>
      <c r="K44" s="120">
        <f>COUNTIF('Smelter List'!$V$5:$V$2504,""&amp;A44&amp;"+")</f>
        <v>2</v>
      </c>
    </row>
    <row r="45" spans="1:11" ht="25.5" customHeight="1">
      <c r="A45" s="185" t="str">
        <f>Declaration!B45</f>
        <v>Iron</v>
      </c>
      <c r="B45" s="185"/>
      <c r="C45" s="170" t="str">
        <f t="shared" ca="1" si="18"/>
        <v>Complete</v>
      </c>
      <c r="D45" s="228" t="str">
        <f t="shared" si="19"/>
        <v/>
      </c>
      <c r="E45" s="71"/>
      <c r="F45" s="171">
        <f t="shared" si="20"/>
        <v>1</v>
      </c>
      <c r="G45" s="172">
        <f t="shared" si="21"/>
        <v>0</v>
      </c>
      <c r="H45" s="173">
        <f t="shared" si="9"/>
        <v>0</v>
      </c>
      <c r="I45" s="174" t="str">
        <f ca="1">OFFSET(L!$C$1,MATCH("Checker"&amp;"Comp",L!$A:$A,0)-1,SL,,)</f>
        <v>Complete</v>
      </c>
      <c r="J45" s="120" t="str">
        <f ca="1">OFFSET(L!$C$1,MATCH("Checker"&amp;ADDRESS(ROW(),COLUMN(),4),L!$A:$A,0)-1,SL,,)</f>
        <v>Provide list of smelters contributing material to supply chain for specified mineral on Smelter List tab</v>
      </c>
      <c r="K45" s="120">
        <f>COUNTIF('Smelter List'!$V$5:$V$2504,""&amp;A45&amp;"+")</f>
        <v>2</v>
      </c>
    </row>
    <row r="46" spans="1:11" ht="25.5" customHeight="1">
      <c r="A46" s="185" t="str">
        <f>Declaration!B46</f>
        <v>Magnesium</v>
      </c>
      <c r="B46" s="185"/>
      <c r="C46" s="170" t="str">
        <f t="shared" ca="1" si="18"/>
        <v>Complete</v>
      </c>
      <c r="D46" s="228" t="str">
        <f t="shared" si="19"/>
        <v/>
      </c>
      <c r="E46" s="71"/>
      <c r="F46" s="171">
        <f t="shared" si="20"/>
        <v>1</v>
      </c>
      <c r="G46" s="172">
        <f t="shared" si="21"/>
        <v>0</v>
      </c>
      <c r="H46" s="173">
        <f t="shared" si="9"/>
        <v>0</v>
      </c>
      <c r="I46" s="174" t="str">
        <f ca="1">OFFSET(L!$C$1,MATCH("Checker"&amp;"Comp",L!$A:$A,0)-1,SL,,)</f>
        <v>Complete</v>
      </c>
      <c r="J46" s="120" t="str">
        <f ca="1">OFFSET(L!$C$1,MATCH("Checker"&amp;ADDRESS(ROW(),COLUMN(),4),L!$A:$A,0)-1,SL,,)</f>
        <v>Provide list of smelters contributing material to supply chain for specified mineral on Smelter List tab</v>
      </c>
      <c r="K46" s="120">
        <f>COUNTIF('Smelter List'!$V$5:$V$2504,""&amp;A46&amp;"+")</f>
        <v>2</v>
      </c>
    </row>
    <row r="47" spans="1:11" ht="25.5" customHeight="1">
      <c r="A47" s="185" t="str">
        <f>Declaration!B47</f>
        <v>Silicon</v>
      </c>
      <c r="B47" s="185"/>
      <c r="C47" s="170" t="str">
        <f t="shared" ca="1" si="18"/>
        <v>Complete</v>
      </c>
      <c r="D47" s="228" t="str">
        <f t="shared" si="19"/>
        <v/>
      </c>
      <c r="E47" s="71"/>
      <c r="F47" s="171">
        <f t="shared" si="20"/>
        <v>1</v>
      </c>
      <c r="G47" s="172">
        <f t="shared" si="21"/>
        <v>0</v>
      </c>
      <c r="H47" s="173">
        <f t="shared" si="9"/>
        <v>0</v>
      </c>
      <c r="I47" s="174" t="str">
        <f ca="1">OFFSET(L!$C$1,MATCH("Checker"&amp;"Comp",L!$A:$A,0)-1,SL,,)</f>
        <v>Complete</v>
      </c>
      <c r="J47" s="120" t="str">
        <f ca="1">OFFSET(L!$C$1,MATCH("Checker"&amp;ADDRESS(ROW(),COLUMN(),4),L!$A:$A,0)-1,SL,,)</f>
        <v>Provide list of smelters contributing material to supply chain for specified mineral on Smelter List tab</v>
      </c>
      <c r="K47" s="120">
        <f>COUNTIF('Smelter List'!$V$5:$V$2504,""&amp;A47&amp;"+")</f>
        <v>4</v>
      </c>
    </row>
    <row r="48" spans="1:11" ht="25.5" customHeight="1">
      <c r="A48" s="185" t="str">
        <f>Declaration!B48</f>
        <v>Steel</v>
      </c>
      <c r="B48" s="185"/>
      <c r="C48" s="170" t="str">
        <f t="shared" ca="1" si="18"/>
        <v>Complete</v>
      </c>
      <c r="D48" s="228" t="str">
        <f t="shared" si="19"/>
        <v/>
      </c>
      <c r="E48" s="71"/>
      <c r="F48" s="171">
        <f t="shared" si="20"/>
        <v>1</v>
      </c>
      <c r="G48" s="172">
        <f t="shared" si="21"/>
        <v>0</v>
      </c>
      <c r="H48" s="173">
        <f t="shared" si="9"/>
        <v>0</v>
      </c>
      <c r="I48" s="174" t="str">
        <f ca="1">OFFSET(L!$C$1,MATCH("Checker"&amp;"Comp",L!$A:$A,0)-1,SL,,)</f>
        <v>Complete</v>
      </c>
      <c r="J48" s="120" t="str">
        <f ca="1">OFFSET(L!$C$1,MATCH("Checker"&amp;ADDRESS(ROW(),COLUMN(),4),L!$A:$A,0)-1,SL,,)</f>
        <v>Provide list of smelters contributing material to supply chain for specified mineral on Smelter List tab</v>
      </c>
      <c r="K48" s="120">
        <f>COUNTIF('Smelter List'!$V$5:$V$2504,""&amp;A48&amp;"+")</f>
        <v>3</v>
      </c>
    </row>
    <row r="49" spans="1:11" ht="25.5" customHeight="1">
      <c r="A49" s="185" t="str">
        <f>Declaration!B49</f>
        <v>Zinc</v>
      </c>
      <c r="B49" s="185"/>
      <c r="C49" s="170" t="str">
        <f t="shared" ca="1" si="18"/>
        <v>Complete</v>
      </c>
      <c r="D49" s="228" t="str">
        <f t="shared" si="19"/>
        <v/>
      </c>
      <c r="E49" s="71"/>
      <c r="F49" s="171">
        <f t="shared" si="20"/>
        <v>1</v>
      </c>
      <c r="G49" s="172">
        <f t="shared" si="21"/>
        <v>0</v>
      </c>
      <c r="H49" s="173">
        <f t="shared" si="9"/>
        <v>0</v>
      </c>
      <c r="I49" s="174" t="str">
        <f ca="1">OFFSET(L!$C$1,MATCH("Checker"&amp;"Comp",L!$A:$A,0)-1,SL,,)</f>
        <v>Complete</v>
      </c>
      <c r="J49" s="120" t="str">
        <f ca="1">OFFSET(L!$C$1,MATCH("Checker"&amp;ADDRESS(ROW(),COLUMN(),4),L!$A:$A,0)-1,SL,,)</f>
        <v>Provide list of smelters contributing material to supply chain for specified mineral on Smelter List tab</v>
      </c>
      <c r="K49" s="120">
        <f>COUNTIF('Smelter List'!$V$5:$V$2504,""&amp;A49&amp;"+")</f>
        <v>3</v>
      </c>
    </row>
    <row r="50" spans="1:11">
      <c r="H50" s="120">
        <f ca="1">SUM(H4:H26)+SUM(H38:H49)</f>
        <v>0</v>
      </c>
    </row>
  </sheetData>
  <sheetProtection algorithmName="SHA-512" hashValue="+4GcZhVpX3DiB3YPsvEivVSbTcl26GPG02ywRpZ908DH5KIaTGJu9rj3XKI+gxNJalG+lqj4t61Jfq9ToeHUYQ==" saltValue="LcV6PPvlO4sAYKCNG0V9ow=="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5546875" defaultRowHeight="12.75"/>
  <cols>
    <col min="1" max="1" width="18.85546875" style="9" customWidth="1"/>
    <col min="2" max="2" width="37.5703125" style="9" customWidth="1"/>
    <col min="3" max="3" width="25.28515625" style="9" customWidth="1"/>
    <col min="4" max="5" width="16.85546875" style="9" customWidth="1"/>
    <col min="6" max="6" width="30.85546875" style="9" customWidth="1"/>
    <col min="7" max="7" width="29.5703125" style="9" customWidth="1"/>
    <col min="8" max="8" width="22.28515625" style="9" customWidth="1"/>
    <col min="9" max="9" width="33.28515625" style="9" customWidth="1"/>
    <col min="10" max="10" width="25.28515625" style="9" customWidth="1"/>
    <col min="11" max="11" width="43" style="9" customWidth="1"/>
    <col min="12" max="12" width="51.5703125" style="9" customWidth="1"/>
    <col min="13" max="13" width="39.28515625" style="9" customWidth="1"/>
    <col min="14" max="15" width="21.85546875" style="9" hidden="1" customWidth="1"/>
    <col min="16" max="16" width="10.85546875" style="9" hidden="1" customWidth="1"/>
    <col min="17" max="19" width="9.5703125" style="9" hidden="1" customWidth="1"/>
    <col min="20" max="22" width="5" style="9" hidden="1" customWidth="1"/>
    <col min="23" max="23" width="10.85546875" style="9" hidden="1" customWidth="1"/>
    <col min="24" max="27" width="10.85546875" style="9" customWidth="1"/>
    <col min="28" max="16384" width="10.85546875" style="9"/>
  </cols>
  <sheetData>
    <row r="1" spans="1:19" s="71" customFormat="1">
      <c r="A1" s="69"/>
      <c r="B1" s="69"/>
      <c r="C1" s="69"/>
      <c r="D1" s="69"/>
      <c r="E1" s="69"/>
      <c r="F1" s="69"/>
      <c r="G1" s="69"/>
      <c r="H1" s="69"/>
      <c r="I1" s="69"/>
      <c r="J1" s="69"/>
      <c r="K1" s="69"/>
      <c r="L1" s="69"/>
      <c r="M1" s="69"/>
      <c r="N1" s="70"/>
      <c r="O1" s="70"/>
      <c r="P1" s="71" t="s">
        <v>687</v>
      </c>
    </row>
    <row r="2" spans="1:19" s="71" customFormat="1" ht="22.5">
      <c r="A2" s="72"/>
      <c r="B2" s="321" t="str">
        <f ca="1">OFFSET(L!$C$1,MATCH("Mine List"&amp;ADDRESS(ROW(),COLUMN(),4),L!$A:$A,0)-1,SL,,)</f>
        <v>TO BEGIN:</v>
      </c>
      <c r="C2" s="321"/>
      <c r="D2" s="321"/>
      <c r="E2" s="73"/>
      <c r="F2" s="73"/>
      <c r="G2" s="74"/>
      <c r="H2" s="316"/>
      <c r="I2" s="317"/>
      <c r="J2" s="317"/>
      <c r="K2" s="317"/>
      <c r="L2" s="317"/>
      <c r="M2" s="317"/>
      <c r="N2" s="77"/>
      <c r="O2" s="77"/>
    </row>
    <row r="3" spans="1:19" s="71" customFormat="1" ht="94.15" customHeight="1">
      <c r="A3" s="78"/>
      <c r="B3" s="318"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18"/>
      <c r="D3" s="318"/>
      <c r="E3" s="319" t="str">
        <f ca="1">OFFSET(L!$C$1,MATCH("General"&amp;"Cpy",L!$A:$A,0)-1,SL,,)</f>
        <v>© 2025 Responsible Minerals Initiative. All rights reserved.</v>
      </c>
      <c r="F3" s="319"/>
      <c r="G3" s="320"/>
      <c r="H3" s="79"/>
      <c r="I3" s="80"/>
      <c r="K3" s="81"/>
      <c r="L3" s="81"/>
      <c r="M3" s="83" t="s">
        <v>12921</v>
      </c>
      <c r="N3" s="84"/>
      <c r="O3" s="84"/>
    </row>
    <row r="4" spans="1:19" s="87" customFormat="1" ht="93" customHeight="1">
      <c r="A4" s="123" t="str">
        <f ca="1">OFFSET(L!$C$1,MATCH("Mine List"&amp;ADDRESS(ROW(),COLUMN(),4),L!$A:$A,0)-1,SL,,)</f>
        <v>Metal</v>
      </c>
      <c r="B4" s="123" t="str">
        <f ca="1">OFFSET(L!$C$1,MATCH("Mine List"&amp;ADDRESS(ROW(),COLUMN(),4),L!$A:$A,0)-1,SL,,)</f>
        <v>Name of Smelter(s) sourcing from this Mine Facility</v>
      </c>
      <c r="C4" s="123" t="str">
        <f ca="1">OFFSET(L!$C$1,MATCH("Mine List"&amp;ADDRESS(ROW(),COLUMN(),4),L!$A:$A,0)-1,SL,,)</f>
        <v>Mine Facility (Site) Name</v>
      </c>
      <c r="D4" s="123" t="str">
        <f ca="1">OFFSET(L!$C$1,MATCH("Mine List"&amp;ADDRESS(ROW(),COLUMN(),4),L!$A:$A,0)-1,SL,,)</f>
        <v>Mine Identification (e.g. CID)</v>
      </c>
      <c r="E4" s="123" t="str">
        <f ca="1">OFFSET(L!$C$1,MATCH("Mine List"&amp;ADDRESS(ROW(),COLUMN(),4),L!$A:$A,0)-1,SL,,)</f>
        <v>Source of Mine Facility Identification Number</v>
      </c>
      <c r="F4" s="123" t="str">
        <f ca="1">OFFSET(L!$C$1,MATCH("Mine List"&amp;ADDRESS(ROW(),COLUMN(),4),L!$A:$A,0)-1,SL,,)</f>
        <v>Mine Facility Country</v>
      </c>
      <c r="G4" s="123" t="str">
        <f ca="1">OFFSET(L!$C$1,MATCH("Mine List"&amp;ADDRESS(ROW(),COLUMN(),4),L!$A:$A,0)-1,SL,,)</f>
        <v xml:space="preserve">Mine Facility Street </v>
      </c>
      <c r="H4" s="123" t="str">
        <f ca="1">OFFSET(L!$C$1,MATCH("Mine List"&amp;ADDRESS(ROW(),COLUMN(),4),L!$A:$A,0)-1,SL,,)</f>
        <v>Mine Facility City</v>
      </c>
      <c r="I4" s="123" t="str">
        <f ca="1">OFFSET(L!$C$1,MATCH("Mine List"&amp;ADDRESS(ROW(),COLUMN(),4),L!$A:$A,0)-1,SL,,)</f>
        <v>Mine Facility Location: State / Province</v>
      </c>
      <c r="J4" s="123" t="str">
        <f ca="1">OFFSET(L!$C$1,MATCH("Mine List"&amp;ADDRESS(ROW(),COLUMN(),4),L!$A:$A,0)-1,SL,,)</f>
        <v>Mine Facility Contact Name</v>
      </c>
      <c r="K4" s="123" t="str">
        <f ca="1">OFFSET(L!$C$1,MATCH("Mine List"&amp;ADDRESS(ROW(),COLUMN(),4),L!$A:$A,0)-1,SL,,)</f>
        <v>Mine Facility Contact Email</v>
      </c>
      <c r="L4" s="123" t="str">
        <f ca="1">OFFSET(L!$C$1,MATCH("Mine List"&amp;ADDRESS(ROW(),COLUMN(),4),L!$A:$A,0)-1,SL,,)</f>
        <v>Proposed next steps</v>
      </c>
      <c r="M4" s="123" t="str">
        <f ca="1">OFFSET(L!$C$1,MATCH("Mine List"&amp;ADDRESS(ROW(),COLUMN(),4),L!$A:$A,0)-1,SL,,)</f>
        <v>Comments</v>
      </c>
      <c r="N4" s="84" t="s">
        <v>688</v>
      </c>
      <c r="O4" s="84" t="s">
        <v>689</v>
      </c>
      <c r="P4" s="86"/>
      <c r="R4" s="87" t="s">
        <v>1252</v>
      </c>
      <c r="S4" s="87" t="s">
        <v>1251</v>
      </c>
    </row>
    <row r="5" spans="1:19" s="95" customFormat="1" ht="20.100000000000001"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100000000000001"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100000000000001"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100000000000001"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100000000000001"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100000000000001"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100000000000001"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100000000000001"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100000000000001"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100000000000001"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100000000000001"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100000000000001"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100000000000001"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100000000000001"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100000000000001"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100000000000001"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100000000000001"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100000000000001"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100000000000001"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100000000000001"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100000000000001"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100000000000001"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100000000000001"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100000000000001"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100000000000001"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100000000000001"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100000000000001"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100000000000001"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100000000000001"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100000000000001"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100000000000001"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100000000000001"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100000000000001"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100000000000001"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100000000000001"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100000000000001"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100000000000001"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100000000000001"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100000000000001"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100000000000001"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100000000000001"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100000000000001"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100000000000001"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100000000000001"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100000000000001"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100000000000001"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100000000000001"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100000000000001"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100000000000001"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100000000000001"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100000000000001"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100000000000001"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100000000000001"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100000000000001"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100000000000001"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100000000000001"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100000000000001"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100000000000001"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100000000000001"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100000000000001"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100000000000001"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100000000000001"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100000000000001"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100000000000001"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100000000000001"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100000000000001"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100000000000001"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100000000000001"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100000000000001"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100000000000001"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100000000000001"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100000000000001"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100000000000001"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100000000000001"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100000000000001"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100000000000001"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100000000000001"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100000000000001"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100000000000001"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100000000000001"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100000000000001"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100000000000001"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100000000000001"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100000000000001"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100000000000001"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100000000000001"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100000000000001"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100000000000001"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100000000000001"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100000000000001"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100000000000001"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100000000000001"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100000000000001"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100000000000001"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100000000000001"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100000000000001"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100000000000001"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100000000000001"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100000000000001"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100000000000001"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100000000000001"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100000000000001"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100000000000001"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100000000000001"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100000000000001"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100000000000001"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100000000000001"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100000000000001"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100000000000001"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100000000000001"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100000000000001"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100000000000001"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100000000000001"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100000000000001"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100000000000001"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100000000000001"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100000000000001"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100000000000001"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100000000000001"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100000000000001"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100000000000001"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100000000000001"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100000000000001"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100000000000001"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100000000000001"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100000000000001"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100000000000001"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100000000000001"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100000000000001"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100000000000001"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100000000000001"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100000000000001"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100000000000001"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100000000000001"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100000000000001"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100000000000001"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100000000000001"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100000000000001"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100000000000001"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100000000000001"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100000000000001"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100000000000001"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100000000000001"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100000000000001"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100000000000001"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100000000000001"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100000000000001"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100000000000001"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100000000000001"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100000000000001"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100000000000001"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100000000000001"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100000000000001"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100000000000001"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100000000000001"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100000000000001"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100000000000001"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100000000000001"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100000000000001"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100000000000001"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100000000000001"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100000000000001"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100000000000001"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100000000000001"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100000000000001"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100000000000001"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100000000000001"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100000000000001"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100000000000001"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100000000000001"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100000000000001"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100000000000001"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100000000000001"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100000000000001"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100000000000001"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100000000000001"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100000000000001"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100000000000001"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100000000000001"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100000000000001"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100000000000001"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100000000000001"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100000000000001"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100000000000001"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100000000000001"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100000000000001"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100000000000001"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100000000000001"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100000000000001"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100000000000001"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100000000000001"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100000000000001"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100000000000001"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100000000000001"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100000000000001"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100000000000001"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100000000000001"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100000000000001"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100000000000001"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100000000000001"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100000000000001"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100000000000001"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100000000000001"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100000000000001"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100000000000001"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100000000000001"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100000000000001"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100000000000001"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100000000000001"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100000000000001"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100000000000001"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100000000000001"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100000000000001"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100000000000001"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100000000000001"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100000000000001"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100000000000001"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100000000000001"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100000000000001"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100000000000001"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100000000000001"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100000000000001"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100000000000001"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100000000000001"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100000000000001"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100000000000001"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100000000000001"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100000000000001"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100000000000001"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100000000000001"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100000000000001"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100000000000001"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100000000000001"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100000000000001"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100000000000001"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100000000000001"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100000000000001"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100000000000001"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100000000000001"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100000000000001"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100000000000001"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100000000000001"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100000000000001"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100000000000001"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100000000000001"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100000000000001"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100000000000001"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100000000000001"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100000000000001"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100000000000001"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100000000000001"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100000000000001"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100000000000001"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100000000000001"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100000000000001"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100000000000001"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100000000000001"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100000000000001"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100000000000001"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100000000000001"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100000000000001"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100000000000001"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100000000000001"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100000000000001"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100000000000001"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100000000000001"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100000000000001"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100000000000001"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100000000000001"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100000000000001"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100000000000001"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100000000000001"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100000000000001"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100000000000001"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100000000000001"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100000000000001"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100000000000001"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100000000000001"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100000000000001"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100000000000001"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100000000000001"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100000000000001"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100000000000001"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100000000000001"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100000000000001"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100000000000001"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100000000000001"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100000000000001"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100000000000001"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100000000000001"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100000000000001"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100000000000001"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100000000000001"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100000000000001"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100000000000001"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100000000000001"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100000000000001"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100000000000001"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100000000000001"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100000000000001"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100000000000001"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100000000000001"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100000000000001"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100000000000001"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100000000000001"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100000000000001"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100000000000001"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100000000000001"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100000000000001"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100000000000001"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100000000000001"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100000000000001"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100000000000001"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100000000000001"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100000000000001"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100000000000001"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100000000000001"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100000000000001"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100000000000001"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100000000000001"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100000000000001"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100000000000001"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100000000000001"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100000000000001"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100000000000001"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100000000000001"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100000000000001"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100000000000001"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100000000000001"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100000000000001"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100000000000001"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100000000000001"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100000000000001"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100000000000001"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100000000000001"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100000000000001"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100000000000001"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100000000000001"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100000000000001"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100000000000001"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100000000000001"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100000000000001"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100000000000001"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100000000000001"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100000000000001"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100000000000001"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100000000000001"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100000000000001"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100000000000001"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100000000000001"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100000000000001"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100000000000001"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100000000000001"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100000000000001"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100000000000001"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100000000000001"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100000000000001"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100000000000001"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100000000000001"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100000000000001"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100000000000001"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100000000000001"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100000000000001"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100000000000001"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100000000000001"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100000000000001"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100000000000001"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100000000000001"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100000000000001"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100000000000001"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100000000000001"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100000000000001"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100000000000001"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100000000000001"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100000000000001"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100000000000001"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100000000000001"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100000000000001"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100000000000001"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100000000000001"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100000000000001"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100000000000001"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100000000000001"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100000000000001"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100000000000001"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100000000000001"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100000000000001"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100000000000001"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100000000000001"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100000000000001"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100000000000001"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100000000000001"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100000000000001"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100000000000001"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100000000000001"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100000000000001"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100000000000001"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100000000000001"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100000000000001"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100000000000001"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100000000000001"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100000000000001"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100000000000001"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100000000000001"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100000000000001"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100000000000001"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100000000000001"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100000000000001"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100000000000001"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100000000000001"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100000000000001"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100000000000001"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100000000000001"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100000000000001"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100000000000001"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100000000000001"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100000000000001"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100000000000001"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100000000000001"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100000000000001"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100000000000001"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100000000000001"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100000000000001"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100000000000001"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100000000000001"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100000000000001"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100000000000001"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100000000000001"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100000000000001"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100000000000001"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100000000000001"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100000000000001"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100000000000001"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100000000000001"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100000000000001"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100000000000001"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100000000000001"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100000000000001"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100000000000001"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100000000000001"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100000000000001"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100000000000001"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100000000000001"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100000000000001"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100000000000001"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100000000000001"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100000000000001"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100000000000001"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100000000000001"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100000000000001"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100000000000001"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100000000000001"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100000000000001"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100000000000001"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100000000000001"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100000000000001"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100000000000001"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100000000000001"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100000000000001"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100000000000001"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100000000000001"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100000000000001"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100000000000001"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100000000000001"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100000000000001"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100000000000001"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100000000000001"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100000000000001"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100000000000001"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100000000000001"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100000000000001"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100000000000001"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100000000000001"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100000000000001"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100000000000001"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100000000000001"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100000000000001"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100000000000001"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100000000000001"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100000000000001"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100000000000001"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100000000000001"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100000000000001"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100000000000001"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100000000000001"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100000000000001"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100000000000001"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100000000000001"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100000000000001"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100000000000001"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100000000000001"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100000000000001"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100000000000001"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100000000000001"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100000000000001"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100000000000001"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100000000000001"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100000000000001"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100000000000001"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100000000000001"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100000000000001"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100000000000001"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100000000000001"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100000000000001"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100000000000001"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100000000000001"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100000000000001"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100000000000001"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100000000000001"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100000000000001"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100000000000001"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100000000000001"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100000000000001"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100000000000001"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100000000000001"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100000000000001"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100000000000001"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100000000000001"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100000000000001"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100000000000001"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100000000000001"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100000000000001"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100000000000001"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100000000000001"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100000000000001"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100000000000001"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100000000000001"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100000000000001"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100000000000001"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100000000000001"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100000000000001"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100000000000001"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100000000000001"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100000000000001"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100000000000001"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100000000000001"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100000000000001"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100000000000001"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100000000000001"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100000000000001"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100000000000001"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100000000000001"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100000000000001"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100000000000001"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100000000000001"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100000000000001"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100000000000001"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100000000000001"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100000000000001"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100000000000001"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100000000000001"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100000000000001"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100000000000001"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100000000000001"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100000000000001"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100000000000001"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100000000000001"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100000000000001"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100000000000001"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100000000000001"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100000000000001"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100000000000001"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100000000000001"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100000000000001"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100000000000001"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100000000000001"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100000000000001"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100000000000001"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100000000000001"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100000000000001"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100000000000001"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100000000000001"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100000000000001"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100000000000001"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100000000000001"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100000000000001"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100000000000001"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100000000000001"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100000000000001"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100000000000001"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100000000000001"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100000000000001"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100000000000001"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100000000000001"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100000000000001"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100000000000001"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100000000000001"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100000000000001"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100000000000001"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100000000000001"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100000000000001"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100000000000001"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100000000000001"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100000000000001"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100000000000001"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100000000000001"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100000000000001"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100000000000001"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100000000000001"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100000000000001"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100000000000001"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100000000000001"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100000000000001"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100000000000001"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100000000000001"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100000000000001"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100000000000001"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100000000000001"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100000000000001"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100000000000001"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100000000000001"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100000000000001"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100000000000001"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100000000000001"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100000000000001"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100000000000001"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100000000000001"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100000000000001"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100000000000001"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100000000000001"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100000000000001"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100000000000001"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100000000000001"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100000000000001"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100000000000001"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100000000000001"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100000000000001"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100000000000001"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100000000000001"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100000000000001"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100000000000001"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100000000000001"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100000000000001"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100000000000001"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100000000000001"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100000000000001"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100000000000001"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100000000000001"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100000000000001"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100000000000001"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100000000000001"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100000000000001"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100000000000001"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100000000000001"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100000000000001"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100000000000001"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100000000000001"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100000000000001"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100000000000001"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100000000000001"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100000000000001"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100000000000001"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100000000000001"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100000000000001"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100000000000001"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100000000000001"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100000000000001"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100000000000001"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100000000000001"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100000000000001"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100000000000001"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100000000000001"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100000000000001"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100000000000001"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100000000000001"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100000000000001"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100000000000001"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100000000000001"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100000000000001"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100000000000001"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100000000000001"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100000000000001"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100000000000001"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100000000000001"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100000000000001"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100000000000001"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100000000000001"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100000000000001"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100000000000001"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100000000000001"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100000000000001"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100000000000001"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100000000000001"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100000000000001"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100000000000001"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100000000000001"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100000000000001"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100000000000001"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100000000000001"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100000000000001"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100000000000001"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100000000000001"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100000000000001"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100000000000001"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100000000000001"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100000000000001"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100000000000001"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100000000000001"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100000000000001"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100000000000001"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100000000000001"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100000000000001"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100000000000001"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100000000000001"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100000000000001"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100000000000001"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100000000000001"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100000000000001"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100000000000001"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100000000000001"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100000000000001"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100000000000001"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100000000000001"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100000000000001"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100000000000001"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100000000000001"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100000000000001"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100000000000001"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100000000000001"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100000000000001"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100000000000001"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100000000000001"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100000000000001"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100000000000001"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100000000000001"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100000000000001"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100000000000001"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100000000000001"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100000000000001"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100000000000001"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100000000000001"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100000000000001"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100000000000001"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100000000000001"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100000000000001"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100000000000001"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100000000000001"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100000000000001"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100000000000001"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100000000000001"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100000000000001"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100000000000001"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100000000000001"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100000000000001"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100000000000001"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100000000000001"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100000000000001"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100000000000001"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100000000000001"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100000000000001"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100000000000001"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100000000000001"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100000000000001"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100000000000001"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100000000000001"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100000000000001"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100000000000001"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100000000000001"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100000000000001"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100000000000001"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100000000000001"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100000000000001"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100000000000001"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100000000000001"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100000000000001"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100000000000001"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100000000000001"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100000000000001"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100000000000001"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100000000000001"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100000000000001"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100000000000001"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100000000000001"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100000000000001"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100000000000001"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100000000000001"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100000000000001"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100000000000001"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100000000000001"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100000000000001"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100000000000001"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100000000000001"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100000000000001"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100000000000001"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100000000000001"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100000000000001"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100000000000001"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100000000000001"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100000000000001"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100000000000001"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100000000000001"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100000000000001"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100000000000001"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100000000000001"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100000000000001"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100000000000001"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100000000000001"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100000000000001"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100000000000001"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100000000000001"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100000000000001"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100000000000001"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100000000000001"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100000000000001"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100000000000001"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100000000000001"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100000000000001"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100000000000001"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100000000000001"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100000000000001"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100000000000001"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100000000000001"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100000000000001"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100000000000001"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100000000000001"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100000000000001"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100000000000001"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100000000000001"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100000000000001"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100000000000001"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100000000000001"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100000000000001"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100000000000001"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100000000000001"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100000000000001"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100000000000001"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100000000000001"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100000000000001"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100000000000001"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100000000000001"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100000000000001"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100000000000001"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100000000000001"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100000000000001"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100000000000001"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100000000000001"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100000000000001"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100000000000001"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100000000000001"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100000000000001"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100000000000001"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100000000000001"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100000000000001"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100000000000001"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100000000000001"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100000000000001"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100000000000001"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100000000000001"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100000000000001"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100000000000001"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100000000000001"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100000000000001"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100000000000001"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100000000000001"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100000000000001"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100000000000001"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100000000000001"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100000000000001"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100000000000001"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100000000000001"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100000000000001"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100000000000001"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100000000000001"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100000000000001"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100000000000001"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100000000000001"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100000000000001"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100000000000001"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100000000000001"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100000000000001"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100000000000001"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100000000000001"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100000000000001"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100000000000001"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100000000000001"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100000000000001"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100000000000001"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100000000000001"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100000000000001"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100000000000001"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100000000000001"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100000000000001"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100000000000001"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100000000000001"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100000000000001"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100000000000001"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100000000000001"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100000000000001"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100000000000001"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100000000000001"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100000000000001"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100000000000001"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100000000000001"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100000000000001"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100000000000001"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100000000000001"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100000000000001"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100000000000001"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100000000000001"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100000000000001"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100000000000001"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100000000000001"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100000000000001"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100000000000001"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100000000000001"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100000000000001"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100000000000001"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100000000000001"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100000000000001"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100000000000001"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100000000000001"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100000000000001"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100000000000001"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100000000000001"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100000000000001"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100000000000001"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100000000000001"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100000000000001"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100000000000001"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100000000000001"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100000000000001"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100000000000001"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100000000000001"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100000000000001"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100000000000001"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100000000000001"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100000000000001"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100000000000001"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100000000000001"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100000000000001"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100000000000001"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100000000000001"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100000000000001"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100000000000001"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100000000000001"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100000000000001"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100000000000001"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100000000000001"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100000000000001"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100000000000001"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100000000000001"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100000000000001"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100000000000001"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100000000000001"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100000000000001"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100000000000001"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100000000000001"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100000000000001"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100000000000001"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100000000000001"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100000000000001"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100000000000001"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100000000000001"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100000000000001"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100000000000001"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100000000000001"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100000000000001"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100000000000001"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100000000000001"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100000000000001"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100000000000001"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100000000000001"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100000000000001"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100000000000001"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100000000000001"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100000000000001"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100000000000001"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100000000000001"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100000000000001"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100000000000001"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100000000000001"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100000000000001"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100000000000001"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100000000000001"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100000000000001"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100000000000001"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100000000000001"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100000000000001"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100000000000001"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100000000000001"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100000000000001"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100000000000001"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100000000000001"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100000000000001"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100000000000001"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100000000000001"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100000000000001"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100000000000001"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100000000000001"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100000000000001"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100000000000001"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100000000000001"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100000000000001"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100000000000001"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100000000000001"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100000000000001"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100000000000001"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100000000000001"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100000000000001"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100000000000001"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100000000000001"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100000000000001"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100000000000001"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100000000000001"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100000000000001"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100000000000001"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100000000000001"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100000000000001"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100000000000001"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100000000000001"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100000000000001"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100000000000001"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100000000000001"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100000000000001"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100000000000001"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100000000000001"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100000000000001"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100000000000001"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100000000000001"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100000000000001"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100000000000001"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100000000000001"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100000000000001"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100000000000001"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100000000000001"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100000000000001"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100000000000001"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100000000000001"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100000000000001"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100000000000001"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100000000000001"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100000000000001"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100000000000001"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100000000000001"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100000000000001"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100000000000001"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100000000000001"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100000000000001"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100000000000001"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100000000000001"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100000000000001"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100000000000001"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100000000000001"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100000000000001"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100000000000001"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100000000000001"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100000000000001"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100000000000001"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100000000000001"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100000000000001"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100000000000001"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100000000000001"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100000000000001"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100000000000001"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100000000000001"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100000000000001"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100000000000001"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100000000000001"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100000000000001"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100000000000001"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100000000000001"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100000000000001"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100000000000001"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100000000000001"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100000000000001"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100000000000001"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100000000000001"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100000000000001"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100000000000001"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100000000000001"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100000000000001"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100000000000001"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100000000000001"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100000000000001"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100000000000001"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100000000000001"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100000000000001"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100000000000001"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100000000000001"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100000000000001"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100000000000001"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100000000000001"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100000000000001"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100000000000001"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100000000000001"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100000000000001"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100000000000001"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100000000000001"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100000000000001"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100000000000001"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100000000000001"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100000000000001"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100000000000001"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100000000000001"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100000000000001"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100000000000001"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100000000000001"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100000000000001"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100000000000001"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100000000000001"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100000000000001"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100000000000001"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100000000000001"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100000000000001"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100000000000001"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100000000000001"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100000000000001"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100000000000001"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100000000000001"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100000000000001"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100000000000001"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100000000000001"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100000000000001"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100000000000001"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100000000000001"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100000000000001"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100000000000001"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100000000000001"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100000000000001"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100000000000001"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100000000000001"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100000000000001"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100000000000001"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100000000000001"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100000000000001"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100000000000001"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100000000000001"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100000000000001"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100000000000001"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100000000000001"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100000000000001"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100000000000001"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100000000000001"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100000000000001"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100000000000001"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100000000000001"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100000000000001"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100000000000001"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100000000000001"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100000000000001"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100000000000001"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100000000000001"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100000000000001"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100000000000001"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100000000000001"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100000000000001"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100000000000001"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100000000000001"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100000000000001"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100000000000001"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100000000000001"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100000000000001"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100000000000001"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100000000000001"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100000000000001"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100000000000001"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100000000000001"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100000000000001"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100000000000001"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100000000000001"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100000000000001"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100000000000001"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100000000000001"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100000000000001"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100000000000001"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100000000000001"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100000000000001"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100000000000001"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100000000000001"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100000000000001"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100000000000001"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100000000000001"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100000000000001"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100000000000001"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100000000000001"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100000000000001"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100000000000001"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100000000000001"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100000000000001"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100000000000001"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100000000000001"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100000000000001"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100000000000001"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100000000000001"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100000000000001"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100000000000001"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100000000000001"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100000000000001"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100000000000001"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100000000000001"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100000000000001"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100000000000001"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100000000000001"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100000000000001"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100000000000001"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100000000000001"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100000000000001"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100000000000001"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100000000000001"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100000000000001"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100000000000001"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100000000000001"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100000000000001"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100000000000001"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100000000000001"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100000000000001"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100000000000001"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100000000000001"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100000000000001"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100000000000001"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100000000000001"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100000000000001"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100000000000001"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100000000000001"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100000000000001"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100000000000001"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100000000000001"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100000000000001"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100000000000001"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100000000000001"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100000000000001"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100000000000001"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100000000000001"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100000000000001"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100000000000001"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100000000000001"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100000000000001"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100000000000001"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100000000000001"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100000000000001"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100000000000001"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100000000000001"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100000000000001"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100000000000001"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100000000000001"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100000000000001"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100000000000001"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100000000000001"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100000000000001"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100000000000001"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100000000000001"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100000000000001"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100000000000001"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100000000000001"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100000000000001"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100000000000001"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100000000000001"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100000000000001"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100000000000001"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100000000000001"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100000000000001"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100000000000001"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100000000000001"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100000000000001"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100000000000001"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100000000000001"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100000000000001"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100000000000001"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100000000000001"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100000000000001"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100000000000001"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100000000000001"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100000000000001"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100000000000001"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100000000000001"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100000000000001"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100000000000001"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100000000000001"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100000000000001"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100000000000001"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100000000000001"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100000000000001"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100000000000001"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100000000000001"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100000000000001"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100000000000001"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100000000000001"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100000000000001"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100000000000001"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100000000000001"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100000000000001"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100000000000001"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100000000000001"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100000000000001"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100000000000001"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100000000000001"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100000000000001"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100000000000001"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100000000000001"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100000000000001"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100000000000001"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100000000000001"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100000000000001"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100000000000001"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100000000000001"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100000000000001"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100000000000001"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100000000000001"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100000000000001"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100000000000001"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100000000000001"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100000000000001"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100000000000001"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100000000000001"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100000000000001"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100000000000001"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100000000000001"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100000000000001"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100000000000001"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100000000000001"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100000000000001"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100000000000001"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100000000000001"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100000000000001"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100000000000001"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100000000000001"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100000000000001"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100000000000001"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100000000000001"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100000000000001"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100000000000001"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100000000000001"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100000000000001"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100000000000001"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100000000000001"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100000000000001"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100000000000001"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100000000000001"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100000000000001"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100000000000001"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100000000000001"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100000000000001"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100000000000001"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100000000000001"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100000000000001"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100000000000001"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100000000000001"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100000000000001"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100000000000001"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100000000000001"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100000000000001"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100000000000001"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100000000000001"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100000000000001"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100000000000001"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100000000000001"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100000000000001"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100000000000001"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100000000000001"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100000000000001"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100000000000001"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100000000000001"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100000000000001"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100000000000001"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100000000000001"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100000000000001"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100000000000001"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100000000000001"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100000000000001"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100000000000001"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100000000000001"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100000000000001"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100000000000001"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100000000000001"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100000000000001"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100000000000001"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100000000000001"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100000000000001"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100000000000001"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100000000000001"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100000000000001"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100000000000001"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100000000000001"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100000000000001"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100000000000001"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100000000000001"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100000000000001"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100000000000001"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100000000000001"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100000000000001"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100000000000001"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100000000000001"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100000000000001"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100000000000001"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100000000000001"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100000000000001"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100000000000001"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100000000000001"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100000000000001"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100000000000001"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100000000000001"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100000000000001"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100000000000001"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100000000000001"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100000000000001"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100000000000001"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100000000000001"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100000000000001"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100000000000001"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100000000000001"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100000000000001"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100000000000001"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100000000000001"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100000000000001"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100000000000001"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100000000000001"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100000000000001"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100000000000001"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100000000000001"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100000000000001"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100000000000001"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100000000000001"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100000000000001"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100000000000001"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100000000000001"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100000000000001"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100000000000001"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100000000000001"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100000000000001"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100000000000001"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100000000000001"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100000000000001"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100000000000001"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100000000000001"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100000000000001"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100000000000001"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100000000000001"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100000000000001"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100000000000001"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100000000000001"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100000000000001"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100000000000001"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100000000000001"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100000000000001"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100000000000001"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100000000000001"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100000000000001"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100000000000001"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100000000000001"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100000000000001"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100000000000001"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100000000000001"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100000000000001"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100000000000001"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100000000000001"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100000000000001"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100000000000001"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100000000000001"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100000000000001"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100000000000001"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100000000000001"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100000000000001"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100000000000001"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100000000000001"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100000000000001"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100000000000001"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100000000000001"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100000000000001"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100000000000001"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100000000000001"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100000000000001"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100000000000001"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100000000000001"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100000000000001"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100000000000001"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100000000000001"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100000000000001"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100000000000001"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100000000000001"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100000000000001"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100000000000001"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100000000000001"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100000000000001"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100000000000001"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100000000000001"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100000000000001"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100000000000001"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100000000000001"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100000000000001"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100000000000001"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100000000000001"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100000000000001"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100000000000001"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100000000000001"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100000000000001"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100000000000001"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100000000000001"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100000000000001"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100000000000001"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100000000000001"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100000000000001"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100000000000001"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100000000000001"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100000000000001"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100000000000001"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100000000000001"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100000000000001"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100000000000001"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100000000000001"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100000000000001"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100000000000001"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100000000000001"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100000000000001"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100000000000001"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100000000000001"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100000000000001"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100000000000001"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100000000000001"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100000000000001"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100000000000001"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100000000000001"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100000000000001"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100000000000001"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100000000000001"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100000000000001"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100000000000001"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100000000000001"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100000000000001"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100000000000001"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100000000000001"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100000000000001"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100000000000001"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100000000000001"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100000000000001"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100000000000001"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100000000000001"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100000000000001"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100000000000001"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100000000000001"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100000000000001"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100000000000001"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100000000000001"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100000000000001"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100000000000001"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100000000000001"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100000000000001"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100000000000001"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100000000000001"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100000000000001"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100000000000001"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100000000000001"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100000000000001"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100000000000001"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100000000000001"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100000000000001"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100000000000001"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100000000000001"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100000000000001"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100000000000001"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100000000000001"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100000000000001"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100000000000001"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100000000000001"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100000000000001"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100000000000001"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100000000000001"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100000000000001"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100000000000001"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100000000000001"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100000000000001"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100000000000001"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100000000000001"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100000000000001"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100000000000001"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100000000000001"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100000000000001"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100000000000001"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100000000000001"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100000000000001"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100000000000001"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100000000000001"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100000000000001"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100000000000001"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100000000000001"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100000000000001"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100000000000001"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100000000000001"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100000000000001"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100000000000001"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100000000000001"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100000000000001"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100000000000001"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100000000000001"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100000000000001"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100000000000001"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100000000000001"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100000000000001"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100000000000001"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100000000000001"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100000000000001"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100000000000001"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100000000000001"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100000000000001"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100000000000001"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100000000000001"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100000000000001"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100000000000001"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100000000000001"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100000000000001"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100000000000001"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100000000000001"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100000000000001"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100000000000001"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100000000000001"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100000000000001"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100000000000001"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100000000000001"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100000000000001"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100000000000001"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100000000000001"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100000000000001"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100000000000001"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100000000000001"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100000000000001"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100000000000001"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100000000000001"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100000000000001"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100000000000001"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100000000000001"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100000000000001"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100000000000001"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100000000000001"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100000000000001"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100000000000001"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100000000000001"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100000000000001"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100000000000001"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100000000000001"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100000000000001"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100000000000001"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100000000000001"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100000000000001"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100000000000001"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100000000000001"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100000000000001"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100000000000001"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100000000000001"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100000000000001"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100000000000001"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100000000000001"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100000000000001"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100000000000001"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100000000000001"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100000000000001"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100000000000001"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100000000000001"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100000000000001"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100000000000001"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100000000000001"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100000000000001"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100000000000001"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100000000000001"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100000000000001"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100000000000001"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100000000000001"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100000000000001"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100000000000001"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100000000000001"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100000000000001"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100000000000001"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100000000000001"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100000000000001"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100000000000001"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100000000000001"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100000000000001"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100000000000001"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100000000000001"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100000000000001"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100000000000001"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100000000000001"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100000000000001"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100000000000001"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100000000000001"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100000000000001"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100000000000001"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100000000000001"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100000000000001"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100000000000001"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100000000000001"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100000000000001"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100000000000001"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100000000000001"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100000000000001"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100000000000001"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100000000000001"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100000000000001"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100000000000001"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100000000000001"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100000000000001"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100000000000001"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100000000000001"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100000000000001"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100000000000001"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100000000000001"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100000000000001"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100000000000001"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100000000000001"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100000000000001"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100000000000001"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100000000000001"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100000000000001"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100000000000001"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100000000000001"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100000000000001"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100000000000001"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100000000000001"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100000000000001"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100000000000001"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100000000000001"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100000000000001"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100000000000001"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100000000000001"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100000000000001"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100000000000001"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100000000000001"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100000000000001"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100000000000001"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100000000000001"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100000000000001"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100000000000001"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100000000000001"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100000000000001"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100000000000001"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100000000000001"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100000000000001"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100000000000001"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100000000000001"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100000000000001"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100000000000001"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100000000000001"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100000000000001"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100000000000001"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100000000000001"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100000000000001"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100000000000001"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100000000000001"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100000000000001"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100000000000001"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100000000000001"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100000000000001"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100000000000001"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100000000000001"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100000000000001"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100000000000001"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100000000000001"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100000000000001"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100000000000001"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100000000000001"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100000000000001"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100000000000001"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100000000000001"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100000000000001"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100000000000001"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100000000000001"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100000000000001"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100000000000001"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100000000000001"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100000000000001"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100000000000001"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100000000000001"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100000000000001"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100000000000001"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100000000000001"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100000000000001"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100000000000001"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100000000000001"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100000000000001"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100000000000001"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100000000000001"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100000000000001"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100000000000001"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100000000000001"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100000000000001"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100000000000001"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100000000000001"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100000000000001"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100000000000001"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100000000000001"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100000000000001"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100000000000001"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100000000000001"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100000000000001"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100000000000001"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100000000000001"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100000000000001"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100000000000001"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100000000000001"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100000000000001"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100000000000001"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100000000000001"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100000000000001"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100000000000001"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100000000000001"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100000000000001"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100000000000001"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100000000000001"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100000000000001"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100000000000001"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100000000000001"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100000000000001"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100000000000001"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100000000000001"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100000000000001"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100000000000001"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100000000000001"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100000000000001"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100000000000001"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100000000000001"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100000000000001"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100000000000001"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100000000000001"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100000000000001"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100000000000001"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100000000000001"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100000000000001"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100000000000001"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100000000000001"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100000000000001"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100000000000001"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100000000000001"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100000000000001"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100000000000001"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100000000000001"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100000000000001"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100000000000001"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100000000000001"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100000000000001"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100000000000001"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100000000000001"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100000000000001"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100000000000001"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100000000000001"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100000000000001"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100000000000001"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100000000000001"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100000000000001"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100000000000001"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100000000000001"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100000000000001"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100000000000001"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100000000000001"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100000000000001"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100000000000001"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100000000000001"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100000000000001"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100000000000001"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100000000000001"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100000000000001"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100000000000001"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100000000000001"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100000000000001"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100000000000001"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100000000000001"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100000000000001"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100000000000001"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100000000000001"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100000000000001"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100000000000001"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100000000000001"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100000000000001"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100000000000001"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100000000000001"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100000000000001"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100000000000001"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100000000000001"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100000000000001"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100000000000001"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100000000000001"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100000000000001"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100000000000001"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100000000000001"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100000000000001"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100000000000001"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100000000000001"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100000000000001"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100000000000001"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100000000000001"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100000000000001"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100000000000001"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100000000000001"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100000000000001"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100000000000001"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100000000000001"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100000000000001"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100000000000001"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100000000000001"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100000000000001"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100000000000001"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100000000000001"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100000000000001"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100000000000001"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100000000000001"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100000000000001"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100000000000001"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100000000000001"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100000000000001"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100000000000001"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100000000000001"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100000000000001"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100000000000001"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100000000000001"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100000000000001"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100000000000001"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100000000000001"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100000000000001"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100000000000001"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100000000000001"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100000000000001"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100000000000001"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100000000000001"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100000000000001"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100000000000001"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100000000000001"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100000000000001"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100000000000001"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100000000000001"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100000000000001"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100000000000001"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100000000000001"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100000000000001"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100000000000001"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100000000000001"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100000000000001"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100000000000001"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100000000000001"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100000000000001"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100000000000001"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100000000000001"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100000000000001"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100000000000001"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100000000000001"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100000000000001"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100000000000001"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100000000000001"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100000000000001"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100000000000001"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100000000000001"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100000000000001"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100000000000001"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100000000000001"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100000000000001"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100000000000001"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100000000000001"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100000000000001"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100000000000001"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100000000000001"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100000000000001"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100000000000001"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100000000000001"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100000000000001"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100000000000001"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100000000000001"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100000000000001"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100000000000001"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100000000000001"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100000000000001"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100000000000001"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100000000000001"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100000000000001"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100000000000001"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100000000000001"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100000000000001"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100000000000001"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100000000000001"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100000000000001"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100000000000001"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100000000000001"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100000000000001"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100000000000001"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100000000000001"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100000000000001"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100000000000001"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100000000000001"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100000000000001"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100000000000001"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100000000000001"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100000000000001"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100000000000001"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100000000000001"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100000000000001"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100000000000001"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100000000000001"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100000000000001"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100000000000001"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100000000000001"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100000000000001"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100000000000001"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100000000000001"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100000000000001"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100000000000001"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100000000000001"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100000000000001"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100000000000001"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100000000000001"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100000000000001"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100000000000001"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100000000000001"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100000000000001"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100000000000001"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100000000000001"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100000000000001"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100000000000001"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100000000000001"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100000000000001"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100000000000001"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100000000000001"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100000000000001"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100000000000001"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100000000000001"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100000000000001"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100000000000001"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100000000000001"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100000000000001"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100000000000001"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100000000000001"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100000000000001"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100000000000001"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100000000000001"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100000000000001"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100000000000001"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100000000000001"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100000000000001"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100000000000001"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100000000000001"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100000000000001"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100000000000001"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100000000000001"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100000000000001"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100000000000001"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100000000000001"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100000000000001"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100000000000001"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100000000000001"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100000000000001"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100000000000001"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100000000000001"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100000000000001"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100000000000001"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100000000000001"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100000000000001"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100000000000001"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100000000000001"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100000000000001"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100000000000001"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100000000000001"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100000000000001"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100000000000001"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100000000000001"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100000000000001"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100000000000001"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100000000000001"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100000000000001"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100000000000001"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100000000000001"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100000000000001"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100000000000001"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100000000000001"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100000000000001"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100000000000001"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100000000000001"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100000000000001"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100000000000001"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100000000000001"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100000000000001"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100000000000001"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100000000000001"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100000000000001"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100000000000001"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100000000000001"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100000000000001"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100000000000001"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100000000000001"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100000000000001"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100000000000001"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100000000000001"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100000000000001"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100000000000001"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100000000000001"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100000000000001"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100000000000001"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100000000000001"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100000000000001"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100000000000001"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100000000000001"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100000000000001"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100000000000001"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100000000000001"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100000000000001"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100000000000001"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100000000000001"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100000000000001"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100000000000001"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100000000000001"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100000000000001"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100000000000001"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100000000000001"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100000000000001"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100000000000001"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100000000000001"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100000000000001"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100000000000001"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100000000000001"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100000000000001"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100000000000001"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100000000000001"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100000000000001"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100000000000001"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100000000000001"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100000000000001"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100000000000001"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100000000000001"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100000000000001"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100000000000001"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100000000000001"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100000000000001"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100000000000001"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100000000000001"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100000000000001"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100000000000001"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100000000000001"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100000000000001"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100000000000001"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100000000000001"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100000000000001"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100000000000001"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100000000000001"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100000000000001"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100000000000001"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100000000000001"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100000000000001"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100000000000001"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100000000000001"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100000000000001"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100000000000001"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100000000000001"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100000000000001"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100000000000001"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100000000000001"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100000000000001"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100000000000001"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100000000000001"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100000000000001"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100000000000001"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100000000000001"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100000000000001"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100000000000001"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100000000000001"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100000000000001"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100000000000001"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100000000000001"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100000000000001"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100000000000001"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100000000000001"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100000000000001"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100000000000001"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100000000000001"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100000000000001"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100000000000001"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100000000000001"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100000000000001"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100000000000001"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100000000000001"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100000000000001"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100000000000001"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100000000000001"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100000000000001"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100000000000001"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100000000000001"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100000000000001"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100000000000001"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100000000000001"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100000000000001"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100000000000001"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100000000000001"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100000000000001"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100000000000001"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100000000000001"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100000000000001"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100000000000001"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100000000000001"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100000000000001"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100000000000001"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100000000000001"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100000000000001"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100000000000001"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100000000000001"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100000000000001"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100000000000001"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100000000000001"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100000000000001"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100000000000001"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100000000000001"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100000000000001"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100000000000001"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100000000000001"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100000000000001"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100000000000001"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100000000000001"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100000000000001"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100000000000001"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100000000000001"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100000000000001"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100000000000001"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100000000000001"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100000000000001"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100000000000001"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100000000000001"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100000000000001"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100000000000001"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100000000000001"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100000000000001"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100000000000001"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100000000000001"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100000000000001"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100000000000001"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100000000000001"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100000000000001"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100000000000001"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100000000000001"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100000000000001"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100000000000001"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100000000000001"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100000000000001"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100000000000001"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100000000000001"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100000000000001"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100000000000001"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100000000000001"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100000000000001"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100000000000001"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100000000000001"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100000000000001"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100000000000001"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100000000000001"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100000000000001"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100000000000001"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100000000000001"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100000000000001"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100000000000001"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100000000000001"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100000000000001"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100000000000001"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100000000000001"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100000000000001"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100000000000001"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100000000000001"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100000000000001"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100000000000001"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100000000000001"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100000000000001"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100000000000001"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100000000000001"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100000000000001"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100000000000001"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100000000000001"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100000000000001"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100000000000001"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100000000000001"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100000000000001"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100000000000001"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100000000000001"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100000000000001"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100000000000001"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100000000000001"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100000000000001"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100000000000001"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100000000000001"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100000000000001"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100000000000001"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100000000000001"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100000000000001"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100000000000001"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100000000000001"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100000000000001"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100000000000001"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100000000000001"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100000000000001"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100000000000001"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100000000000001"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100000000000001"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100000000000001"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100000000000001"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100000000000001"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100000000000001"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100000000000001"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100000000000001"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100000000000001"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100000000000001"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100000000000001"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100000000000001"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100000000000001"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100000000000001"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100000000000001"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100000000000001"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100000000000001"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100000000000001"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100000000000001"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100000000000001"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100000000000001"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100000000000001"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100000000000001"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100000000000001"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100000000000001"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100000000000001"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100000000000001"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100000000000001"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100000000000001"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100000000000001"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100000000000001"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100000000000001"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100000000000001"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100000000000001"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100000000000001"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100000000000001"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100000000000001"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100000000000001"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100000000000001"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100000000000001"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100000000000001"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100000000000001"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100000000000001"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100000000000001"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100000000000001"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100000000000001"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100000000000001"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100000000000001"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100000000000001"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100000000000001"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100000000000001"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100000000000001"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100000000000001"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100000000000001"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100000000000001"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100000000000001"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100000000000001"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100000000000001"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100000000000001"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100000000000001"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100000000000001"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100000000000001"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100000000000001"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100000000000001"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100000000000001"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100000000000001"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100000000000001"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100000000000001"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100000000000001"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100000000000001"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100000000000001"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100000000000001"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100000000000001"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100000000000001"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100000000000001"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100000000000001"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100000000000001"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100000000000001"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100000000000001"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100000000000001"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100000000000001"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100000000000001"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100000000000001"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100000000000001"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100000000000001"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100000000000001"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100000000000001"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100000000000001"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100000000000001"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100000000000001"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100000000000001"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100000000000001"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100000000000001"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100000000000001"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100000000000001"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100000000000001"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100000000000001"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100000000000001"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100000000000001"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100000000000001"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100000000000001"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100000000000001"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100000000000001"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100000000000001"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100000000000001"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100000000000001"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100000000000001"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100000000000001"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100000000000001"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100000000000001"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100000000000001"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100000000000001"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100000000000001"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100000000000001"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100000000000001"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100000000000001"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100000000000001"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100000000000001"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100000000000001"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100000000000001"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100000000000001"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100000000000001"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100000000000001"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100000000000001"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100000000000001"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100000000000001"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100000000000001"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100000000000001"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100000000000001"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100000000000001"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100000000000001"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100000000000001"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100000000000001"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100000000000001"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100000000000001"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100000000000001"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100000000000001"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100000000000001"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100000000000001"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100000000000001"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100000000000001"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100000000000001"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100000000000001"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100000000000001"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100000000000001"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100000000000001"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100000000000001"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100000000000001"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100000000000001"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100000000000001"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100000000000001"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100000000000001"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100000000000001"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100000000000001"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100000000000001"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100000000000001"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100000000000001"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100000000000001"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100000000000001"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100000000000001"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100000000000001"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100000000000001"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100000000000001"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100000000000001"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100000000000001"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100000000000001"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100000000000001"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100000000000001"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100000000000001"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100000000000001"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100000000000001"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100000000000001"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100000000000001"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100000000000001"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100000000000001"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100000000000001"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100000000000001"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100000000000001"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100000000000001"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100000000000001"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100000000000001"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100000000000001"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100000000000001"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100000000000001"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100000000000001"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100000000000001"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100000000000001"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100000000000001"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100000000000001"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100000000000001"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100000000000001"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100000000000001"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100000000000001"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100000000000001"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100000000000001"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100000000000001"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100000000000001"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100000000000001"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100000000000001"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100000000000001"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100000000000001"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100000000000001"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100000000000001"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100000000000001"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100000000000001"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100000000000001"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100000000000001"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100000000000001"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100000000000001"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100000000000001"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100000000000001"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100000000000001"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100000000000001"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100000000000001"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100000000000001"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100000000000001"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100000000000001"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100000000000001"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100000000000001"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100000000000001"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100000000000001"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100000000000001"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r7DQnjQbu+uYIe6OY01DPDqbE1GtRiwMhpP9tmiReRPk0olVeRqdpgzfb2eL+J47kXbwMig4tryQ1OpyyahlLQ==" saltValue="d2GeSFZquw24It+IosTHTw==" spinCount="100000" sheet="1" formatRows="0" deleteRows="0" autoFilter="0"/>
  <autoFilter ref="A4:W4" xr:uid="{00000000-0009-0000-0000-000004000000}"/>
  <dataConsolidate/>
  <mergeCells count="4">
    <mergeCell ref="B2:D2"/>
    <mergeCell ref="H2:M2"/>
    <mergeCell ref="B3:D3"/>
    <mergeCell ref="E3:G3"/>
  </mergeCells>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7" sqref="C27"/>
    </sheetView>
  </sheetViews>
  <sheetFormatPr defaultColWidth="10.85546875" defaultRowHeight="12.75"/>
  <cols>
    <col min="1" max="1" width="3.85546875" style="120" customWidth="1"/>
    <col min="2" max="2" width="48.5703125" style="121" customWidth="1"/>
    <col min="3" max="3" width="48.5703125" style="120" customWidth="1"/>
    <col min="4" max="4" width="71.85546875" style="120" customWidth="1"/>
    <col min="5" max="5" width="2" style="120" customWidth="1"/>
    <col min="6" max="6" width="11" style="2" customWidth="1"/>
    <col min="7" max="16384" width="10.85546875" style="115"/>
  </cols>
  <sheetData>
    <row r="1" spans="1:6" ht="35.1" customHeight="1" thickTop="1">
      <c r="A1" s="323" t="str">
        <f ca="1">OFFSET(L!$C$1,MATCH("Product List"&amp;ADDRESS(ROW(),COLUMN(),4),L!$A:$A,0)-1,SL,,)</f>
        <v>Completion required only if reporting level "Product (or List of Products)" selected on the 'Declaration' worksheet.</v>
      </c>
      <c r="B1" s="324"/>
      <c r="C1" s="324"/>
      <c r="D1" s="324"/>
      <c r="E1" s="106"/>
    </row>
    <row r="2" spans="1:6">
      <c r="A2" s="107"/>
      <c r="B2" s="70"/>
      <c r="C2" s="70"/>
      <c r="D2" s="2"/>
      <c r="E2" s="108"/>
    </row>
    <row r="3" spans="1:6">
      <c r="A3" s="107"/>
      <c r="B3" s="70"/>
      <c r="C3" s="70"/>
      <c r="D3" s="70"/>
      <c r="E3" s="108"/>
    </row>
    <row r="4" spans="1:6" ht="15.75" customHeight="1">
      <c r="A4" s="107"/>
      <c r="B4" s="325" t="s">
        <v>697</v>
      </c>
      <c r="C4" s="325"/>
      <c r="D4" s="325"/>
      <c r="E4" s="108"/>
    </row>
    <row r="5" spans="1:6" ht="15.75">
      <c r="A5" s="109"/>
      <c r="B5" s="110" t="str">
        <f ca="1">OFFSET(L!$C$1,MATCH("Product List"&amp;ADDRESS(ROW(),COLUMN(),4),L!$A:$A,0)-1,SL,,)</f>
        <v>Manufacturer’s Product Number (*)</v>
      </c>
      <c r="C5" s="110" t="str">
        <f ca="1">OFFSET(L!$C$1,MATCH("Product List"&amp;ADDRESS(ROW(),COLUMN(),4),L!$A:$A,0)-1,SL,,)</f>
        <v>Manufacturer’s Product Name</v>
      </c>
      <c r="D5" s="111" t="str">
        <f ca="1">OFFSET(L!$C$1,MATCH("Product List"&amp;ADDRESS(ROW(),COLUMN(),4),L!$A:$A,0)-1,SL,,)</f>
        <v>Comments</v>
      </c>
      <c r="E5" s="108"/>
    </row>
    <row r="6" spans="1:6" s="117" customFormat="1" ht="15.75">
      <c r="A6" s="112"/>
      <c r="B6" s="105"/>
      <c r="C6" s="113"/>
      <c r="D6" s="113"/>
      <c r="E6" s="116"/>
      <c r="F6" s="197"/>
    </row>
    <row r="7" spans="1:6" s="117" customFormat="1" ht="15.75">
      <c r="A7" s="114"/>
      <c r="B7" s="105"/>
      <c r="C7" s="113"/>
      <c r="D7" s="113"/>
      <c r="E7" s="116"/>
      <c r="F7" s="197"/>
    </row>
    <row r="8" spans="1:6" s="117" customFormat="1" ht="15.75">
      <c r="A8" s="114"/>
      <c r="B8" s="105"/>
      <c r="C8" s="113"/>
      <c r="D8" s="113"/>
      <c r="E8" s="116"/>
      <c r="F8" s="197"/>
    </row>
    <row r="9" spans="1:6" s="117" customFormat="1" ht="15.75">
      <c r="A9" s="114"/>
      <c r="B9" s="105"/>
      <c r="C9" s="113"/>
      <c r="D9" s="113"/>
      <c r="E9" s="116"/>
      <c r="F9" s="197"/>
    </row>
    <row r="10" spans="1:6" s="117" customFormat="1" ht="15.75">
      <c r="A10" s="114"/>
      <c r="B10" s="105"/>
      <c r="C10" s="113"/>
      <c r="D10" s="113"/>
      <c r="E10" s="116"/>
      <c r="F10" s="197"/>
    </row>
    <row r="11" spans="1:6" s="117" customFormat="1" ht="15.75">
      <c r="A11" s="114"/>
      <c r="B11" s="105"/>
      <c r="C11" s="113"/>
      <c r="D11" s="113"/>
      <c r="E11" s="116"/>
      <c r="F11" s="197"/>
    </row>
    <row r="12" spans="1:6" s="117" customFormat="1" ht="15.75">
      <c r="A12" s="114"/>
      <c r="B12" s="105"/>
      <c r="C12" s="113"/>
      <c r="D12" s="113"/>
      <c r="E12" s="116"/>
      <c r="F12" s="197"/>
    </row>
    <row r="13" spans="1:6" s="117" customFormat="1" ht="15.75">
      <c r="A13" s="114"/>
      <c r="B13" s="105"/>
      <c r="C13" s="113"/>
      <c r="D13" s="113"/>
      <c r="E13" s="116"/>
      <c r="F13" s="197"/>
    </row>
    <row r="14" spans="1:6" s="117" customFormat="1" ht="15.75">
      <c r="A14" s="114"/>
      <c r="B14" s="105"/>
      <c r="C14" s="113"/>
      <c r="D14" s="113"/>
      <c r="E14" s="116"/>
      <c r="F14" s="197"/>
    </row>
    <row r="15" spans="1:6" s="117" customFormat="1" ht="15.75">
      <c r="A15" s="114"/>
      <c r="B15" s="105"/>
      <c r="C15" s="113"/>
      <c r="D15" s="113"/>
      <c r="E15" s="116"/>
      <c r="F15" s="197"/>
    </row>
    <row r="16" spans="1:6" s="117" customFormat="1" ht="15.75">
      <c r="A16" s="114"/>
      <c r="B16" s="105"/>
      <c r="C16" s="113"/>
      <c r="D16" s="113"/>
      <c r="E16" s="116"/>
      <c r="F16" s="197"/>
    </row>
    <row r="17" spans="1:6" s="117" customFormat="1" ht="15.75">
      <c r="A17" s="114"/>
      <c r="B17" s="105"/>
      <c r="C17" s="113"/>
      <c r="D17" s="113"/>
      <c r="E17" s="116"/>
      <c r="F17" s="197"/>
    </row>
    <row r="18" spans="1:6" s="117" customFormat="1" ht="15.75">
      <c r="A18" s="114"/>
      <c r="B18" s="105"/>
      <c r="C18" s="113"/>
      <c r="D18" s="113"/>
      <c r="E18" s="116"/>
      <c r="F18" s="197"/>
    </row>
    <row r="19" spans="1:6" s="117" customFormat="1" ht="15.75">
      <c r="A19" s="114"/>
      <c r="B19" s="105"/>
      <c r="C19" s="113"/>
      <c r="D19" s="113"/>
      <c r="E19" s="116"/>
      <c r="F19" s="197"/>
    </row>
    <row r="20" spans="1:6" s="117" customFormat="1" ht="15.75">
      <c r="A20" s="114"/>
      <c r="B20" s="105"/>
      <c r="C20" s="113"/>
      <c r="D20" s="113"/>
      <c r="E20" s="116"/>
      <c r="F20" s="197"/>
    </row>
    <row r="21" spans="1:6" s="117" customFormat="1" ht="15.75">
      <c r="A21" s="114"/>
      <c r="B21" s="105"/>
      <c r="C21" s="113"/>
      <c r="D21" s="113"/>
      <c r="E21" s="116"/>
      <c r="F21" s="197"/>
    </row>
    <row r="22" spans="1:6" s="117" customFormat="1" ht="15.75">
      <c r="A22" s="114"/>
      <c r="B22" s="105"/>
      <c r="C22" s="113"/>
      <c r="D22" s="113"/>
      <c r="E22" s="116"/>
      <c r="F22" s="197"/>
    </row>
    <row r="23" spans="1:6" s="117" customFormat="1" ht="15.75">
      <c r="A23" s="114"/>
      <c r="B23" s="105"/>
      <c r="C23" s="113"/>
      <c r="D23" s="113"/>
      <c r="E23" s="116"/>
      <c r="F23" s="197"/>
    </row>
    <row r="24" spans="1:6" s="117" customFormat="1" ht="15.75">
      <c r="A24" s="114"/>
      <c r="B24" s="105"/>
      <c r="C24" s="113"/>
      <c r="D24" s="113"/>
      <c r="E24" s="116"/>
      <c r="F24" s="197"/>
    </row>
    <row r="25" spans="1:6" s="117" customFormat="1" ht="15.75">
      <c r="A25" s="114"/>
      <c r="B25" s="105"/>
      <c r="C25" s="113"/>
      <c r="D25" s="113"/>
      <c r="E25" s="116"/>
      <c r="F25" s="197"/>
    </row>
    <row r="26" spans="1:6" s="117" customFormat="1" ht="15.75">
      <c r="A26" s="114"/>
      <c r="B26" s="105"/>
      <c r="C26" s="113"/>
      <c r="D26" s="113"/>
      <c r="E26" s="116"/>
      <c r="F26" s="197"/>
    </row>
    <row r="27" spans="1:6" s="117" customFormat="1" ht="15.75">
      <c r="A27" s="114"/>
      <c r="B27" s="105"/>
      <c r="C27" s="113"/>
      <c r="D27" s="113"/>
      <c r="E27" s="116"/>
      <c r="F27" s="197"/>
    </row>
    <row r="28" spans="1:6" s="117" customFormat="1" ht="15.75">
      <c r="A28" s="114"/>
      <c r="B28" s="105"/>
      <c r="C28" s="113"/>
      <c r="D28" s="113"/>
      <c r="E28" s="116"/>
      <c r="F28" s="197"/>
    </row>
    <row r="29" spans="1:6" s="117" customFormat="1" ht="15.75">
      <c r="A29" s="114"/>
      <c r="B29" s="105"/>
      <c r="C29" s="113"/>
      <c r="D29" s="113"/>
      <c r="E29" s="116"/>
      <c r="F29" s="197"/>
    </row>
    <row r="30" spans="1:6" s="117" customFormat="1" ht="15.75">
      <c r="A30" s="114"/>
      <c r="B30" s="105"/>
      <c r="C30" s="113"/>
      <c r="D30" s="113"/>
      <c r="E30" s="116"/>
      <c r="F30" s="197"/>
    </row>
    <row r="31" spans="1:6" s="117" customFormat="1" ht="15.75">
      <c r="A31" s="114"/>
      <c r="B31" s="105"/>
      <c r="C31" s="113"/>
      <c r="D31" s="113"/>
      <c r="E31" s="116"/>
      <c r="F31" s="197"/>
    </row>
    <row r="32" spans="1:6" s="117" customFormat="1" ht="15.75">
      <c r="A32" s="114"/>
      <c r="B32" s="105"/>
      <c r="C32" s="113"/>
      <c r="D32" s="113"/>
      <c r="E32" s="116"/>
      <c r="F32" s="197"/>
    </row>
    <row r="33" spans="1:6" s="117" customFormat="1" ht="15.75">
      <c r="A33" s="114"/>
      <c r="B33" s="105"/>
      <c r="C33" s="113"/>
      <c r="D33" s="113"/>
      <c r="E33" s="116"/>
      <c r="F33" s="197"/>
    </row>
    <row r="34" spans="1:6" s="117" customFormat="1" ht="15.75">
      <c r="A34" s="114"/>
      <c r="B34" s="105"/>
      <c r="C34" s="113"/>
      <c r="D34" s="113"/>
      <c r="E34" s="116"/>
      <c r="F34" s="197"/>
    </row>
    <row r="35" spans="1:6" s="117" customFormat="1" ht="15.75">
      <c r="A35" s="114"/>
      <c r="B35" s="105"/>
      <c r="C35" s="113"/>
      <c r="D35" s="113"/>
      <c r="E35" s="116"/>
      <c r="F35" s="197"/>
    </row>
    <row r="36" spans="1:6" s="117" customFormat="1" ht="15.75">
      <c r="A36" s="114"/>
      <c r="B36" s="105"/>
      <c r="C36" s="113"/>
      <c r="D36" s="113"/>
      <c r="E36" s="116"/>
      <c r="F36" s="197"/>
    </row>
    <row r="37" spans="1:6" s="117" customFormat="1" ht="15.75">
      <c r="A37" s="114"/>
      <c r="B37" s="105"/>
      <c r="C37" s="113"/>
      <c r="D37" s="113"/>
      <c r="E37" s="116"/>
      <c r="F37" s="197"/>
    </row>
    <row r="38" spans="1:6" s="117" customFormat="1" ht="15.75">
      <c r="A38" s="114"/>
      <c r="B38" s="105"/>
      <c r="C38" s="113"/>
      <c r="D38" s="113"/>
      <c r="E38" s="116"/>
      <c r="F38" s="197"/>
    </row>
    <row r="39" spans="1:6" s="117" customFormat="1" ht="15.75">
      <c r="A39" s="114"/>
      <c r="B39" s="105"/>
      <c r="C39" s="113"/>
      <c r="D39" s="113"/>
      <c r="E39" s="116"/>
      <c r="F39" s="197"/>
    </row>
    <row r="40" spans="1:6" s="117" customFormat="1" ht="15.75">
      <c r="A40" s="114"/>
      <c r="B40" s="105"/>
      <c r="C40" s="113"/>
      <c r="D40" s="113"/>
      <c r="E40" s="116"/>
      <c r="F40" s="197"/>
    </row>
    <row r="41" spans="1:6" s="117" customFormat="1" ht="15.75">
      <c r="A41" s="114"/>
      <c r="B41" s="105"/>
      <c r="C41" s="113"/>
      <c r="D41" s="113"/>
      <c r="E41" s="116"/>
      <c r="F41" s="197"/>
    </row>
    <row r="42" spans="1:6" s="117" customFormat="1" ht="15.75">
      <c r="A42" s="114"/>
      <c r="B42" s="105"/>
      <c r="C42" s="113"/>
      <c r="D42" s="113"/>
      <c r="E42" s="116"/>
      <c r="F42" s="197"/>
    </row>
    <row r="43" spans="1:6" s="117" customFormat="1" ht="15.75">
      <c r="A43" s="114"/>
      <c r="B43" s="105"/>
      <c r="C43" s="113"/>
      <c r="D43" s="113"/>
      <c r="E43" s="116"/>
      <c r="F43" s="197"/>
    </row>
    <row r="44" spans="1:6" s="117" customFormat="1" ht="15.75">
      <c r="A44" s="114"/>
      <c r="B44" s="105"/>
      <c r="C44" s="113"/>
      <c r="D44" s="113"/>
      <c r="E44" s="116"/>
      <c r="F44" s="197"/>
    </row>
    <row r="45" spans="1:6" s="117" customFormat="1" ht="15.75">
      <c r="A45" s="114"/>
      <c r="B45" s="105"/>
      <c r="C45" s="113"/>
      <c r="D45" s="113"/>
      <c r="E45" s="116"/>
      <c r="F45" s="197"/>
    </row>
    <row r="46" spans="1:6" s="117" customFormat="1" ht="15.75">
      <c r="A46" s="114"/>
      <c r="B46" s="105"/>
      <c r="C46" s="113"/>
      <c r="D46" s="113"/>
      <c r="E46" s="116"/>
      <c r="F46" s="197"/>
    </row>
    <row r="47" spans="1:6" s="117" customFormat="1" ht="15.75">
      <c r="A47" s="114"/>
      <c r="B47" s="105"/>
      <c r="C47" s="113"/>
      <c r="D47" s="113"/>
      <c r="E47" s="116"/>
      <c r="F47" s="197"/>
    </row>
    <row r="48" spans="1:6" s="117" customFormat="1" ht="15.75">
      <c r="A48" s="114"/>
      <c r="B48" s="105"/>
      <c r="C48" s="113"/>
      <c r="D48" s="113"/>
      <c r="E48" s="116"/>
      <c r="F48" s="197"/>
    </row>
    <row r="49" spans="1:6" s="117" customFormat="1" ht="15.75">
      <c r="A49" s="114"/>
      <c r="B49" s="105"/>
      <c r="C49" s="113"/>
      <c r="D49" s="113"/>
      <c r="E49" s="116"/>
      <c r="F49" s="197"/>
    </row>
    <row r="50" spans="1:6" s="117" customFormat="1" ht="15.75">
      <c r="A50" s="114"/>
      <c r="B50" s="105"/>
      <c r="C50" s="113"/>
      <c r="D50" s="113"/>
      <c r="E50" s="116"/>
      <c r="F50" s="197"/>
    </row>
    <row r="51" spans="1:6" s="117" customFormat="1" ht="15.75">
      <c r="A51" s="114"/>
      <c r="B51" s="105"/>
      <c r="C51" s="113"/>
      <c r="D51" s="113"/>
      <c r="E51" s="116"/>
      <c r="F51" s="197"/>
    </row>
    <row r="52" spans="1:6" s="117" customFormat="1" ht="15.75">
      <c r="A52" s="114"/>
      <c r="B52" s="105"/>
      <c r="C52" s="113"/>
      <c r="D52" s="113"/>
      <c r="E52" s="116"/>
      <c r="F52" s="197"/>
    </row>
    <row r="53" spans="1:6" s="117" customFormat="1" ht="15.75">
      <c r="A53" s="114"/>
      <c r="B53" s="105"/>
      <c r="C53" s="113"/>
      <c r="D53" s="113"/>
      <c r="E53" s="116"/>
      <c r="F53" s="197"/>
    </row>
    <row r="54" spans="1:6" s="117" customFormat="1" ht="15.75">
      <c r="A54" s="114"/>
      <c r="B54" s="105"/>
      <c r="C54" s="113"/>
      <c r="D54" s="113"/>
      <c r="E54" s="116"/>
      <c r="F54" s="197"/>
    </row>
    <row r="55" spans="1:6" s="117" customFormat="1" ht="15.75">
      <c r="A55" s="114"/>
      <c r="B55" s="105"/>
      <c r="C55" s="113"/>
      <c r="D55" s="113"/>
      <c r="E55" s="116"/>
      <c r="F55" s="197"/>
    </row>
    <row r="56" spans="1:6" s="117" customFormat="1" ht="15.75">
      <c r="A56" s="114"/>
      <c r="B56" s="105"/>
      <c r="C56" s="113"/>
      <c r="D56" s="113"/>
      <c r="E56" s="116"/>
      <c r="F56" s="197"/>
    </row>
    <row r="57" spans="1:6" s="117" customFormat="1" ht="15.75">
      <c r="A57" s="114"/>
      <c r="B57" s="105"/>
      <c r="C57" s="113"/>
      <c r="D57" s="113"/>
      <c r="E57" s="116"/>
      <c r="F57" s="197"/>
    </row>
    <row r="58" spans="1:6" s="117" customFormat="1" ht="15.75">
      <c r="A58" s="114"/>
      <c r="B58" s="105"/>
      <c r="C58" s="113"/>
      <c r="D58" s="113"/>
      <c r="E58" s="116"/>
      <c r="F58" s="197"/>
    </row>
    <row r="59" spans="1:6" s="117" customFormat="1" ht="15.75">
      <c r="A59" s="114"/>
      <c r="B59" s="105"/>
      <c r="C59" s="113"/>
      <c r="D59" s="113"/>
      <c r="E59" s="116"/>
      <c r="F59" s="197"/>
    </row>
    <row r="60" spans="1:6" s="117" customFormat="1" ht="15.75">
      <c r="A60" s="114"/>
      <c r="B60" s="105"/>
      <c r="C60" s="113"/>
      <c r="D60" s="113"/>
      <c r="E60" s="116"/>
      <c r="F60" s="197"/>
    </row>
    <row r="61" spans="1:6" s="117" customFormat="1" ht="15.75">
      <c r="A61" s="114"/>
      <c r="B61" s="105"/>
      <c r="C61" s="113"/>
      <c r="D61" s="113"/>
      <c r="E61" s="116"/>
      <c r="F61" s="197"/>
    </row>
    <row r="62" spans="1:6" s="117" customFormat="1" ht="15.75">
      <c r="A62" s="114"/>
      <c r="B62" s="105"/>
      <c r="C62" s="113"/>
      <c r="D62" s="113"/>
      <c r="E62" s="116"/>
      <c r="F62" s="197"/>
    </row>
    <row r="63" spans="1:6" s="117" customFormat="1" ht="15.75">
      <c r="A63" s="114"/>
      <c r="B63" s="105"/>
      <c r="C63" s="113"/>
      <c r="D63" s="113"/>
      <c r="E63" s="116"/>
      <c r="F63" s="197"/>
    </row>
    <row r="64" spans="1:6" s="117" customFormat="1" ht="15.75">
      <c r="A64" s="114"/>
      <c r="B64" s="105"/>
      <c r="C64" s="113"/>
      <c r="D64" s="113"/>
      <c r="E64" s="116"/>
      <c r="F64" s="197"/>
    </row>
    <row r="65" spans="1:6" s="117" customFormat="1" ht="15.75">
      <c r="A65" s="114"/>
      <c r="B65" s="105"/>
      <c r="C65" s="113"/>
      <c r="D65" s="113"/>
      <c r="E65" s="116"/>
      <c r="F65" s="197"/>
    </row>
    <row r="66" spans="1:6" s="117" customFormat="1" ht="15.75">
      <c r="A66" s="114"/>
      <c r="B66" s="105"/>
      <c r="C66" s="113"/>
      <c r="D66" s="113"/>
      <c r="E66" s="116"/>
      <c r="F66" s="197"/>
    </row>
    <row r="67" spans="1:6" s="117" customFormat="1" ht="15.75">
      <c r="A67" s="114"/>
      <c r="B67" s="105"/>
      <c r="C67" s="113"/>
      <c r="D67" s="113"/>
      <c r="E67" s="116"/>
      <c r="F67" s="197"/>
    </row>
    <row r="68" spans="1:6" s="117" customFormat="1" ht="15.75">
      <c r="A68" s="114"/>
      <c r="B68" s="105"/>
      <c r="C68" s="113"/>
      <c r="D68" s="113"/>
      <c r="E68" s="116"/>
      <c r="F68" s="197"/>
    </row>
    <row r="69" spans="1:6" s="117" customFormat="1" ht="15.75">
      <c r="A69" s="114"/>
      <c r="B69" s="105"/>
      <c r="C69" s="113"/>
      <c r="D69" s="113"/>
      <c r="E69" s="116"/>
      <c r="F69" s="197"/>
    </row>
    <row r="70" spans="1:6" s="117" customFormat="1" ht="15.75">
      <c r="A70" s="114"/>
      <c r="B70" s="105"/>
      <c r="C70" s="113"/>
      <c r="D70" s="113"/>
      <c r="E70" s="116"/>
      <c r="F70" s="197"/>
    </row>
    <row r="71" spans="1:6" s="117" customFormat="1" ht="15.75">
      <c r="A71" s="114"/>
      <c r="B71" s="105"/>
      <c r="C71" s="113"/>
      <c r="D71" s="113"/>
      <c r="E71" s="116"/>
      <c r="F71" s="197"/>
    </row>
    <row r="72" spans="1:6" s="117" customFormat="1" ht="15.75">
      <c r="A72" s="114"/>
      <c r="B72" s="105"/>
      <c r="C72" s="113"/>
      <c r="D72" s="113"/>
      <c r="E72" s="116"/>
      <c r="F72" s="197"/>
    </row>
    <row r="73" spans="1:6" s="117" customFormat="1" ht="15.75">
      <c r="A73" s="114"/>
      <c r="B73" s="105"/>
      <c r="C73" s="113"/>
      <c r="D73" s="113"/>
      <c r="E73" s="116"/>
      <c r="F73" s="197"/>
    </row>
    <row r="74" spans="1:6" s="117" customFormat="1" ht="15.75">
      <c r="A74" s="114"/>
      <c r="B74" s="105"/>
      <c r="C74" s="113"/>
      <c r="D74" s="113"/>
      <c r="E74" s="116"/>
      <c r="F74" s="197"/>
    </row>
    <row r="75" spans="1:6" s="117" customFormat="1" ht="15.75">
      <c r="A75" s="114"/>
      <c r="B75" s="105"/>
      <c r="C75" s="113"/>
      <c r="D75" s="113"/>
      <c r="E75" s="116"/>
      <c r="F75" s="197"/>
    </row>
    <row r="76" spans="1:6" s="117" customFormat="1" ht="15.75">
      <c r="A76" s="114"/>
      <c r="B76" s="105"/>
      <c r="C76" s="113"/>
      <c r="D76" s="113"/>
      <c r="E76" s="116"/>
      <c r="F76" s="197"/>
    </row>
    <row r="77" spans="1:6" s="117" customFormat="1" ht="15.75">
      <c r="A77" s="114"/>
      <c r="B77" s="105"/>
      <c r="C77" s="113"/>
      <c r="D77" s="113"/>
      <c r="E77" s="116"/>
      <c r="F77" s="197"/>
    </row>
    <row r="78" spans="1:6" s="117" customFormat="1" ht="15.75">
      <c r="A78" s="114"/>
      <c r="B78" s="105"/>
      <c r="C78" s="113"/>
      <c r="D78" s="113"/>
      <c r="E78" s="116"/>
      <c r="F78" s="197"/>
    </row>
    <row r="79" spans="1:6" s="117" customFormat="1" ht="15.75">
      <c r="A79" s="114"/>
      <c r="B79" s="105"/>
      <c r="C79" s="113"/>
      <c r="D79" s="113"/>
      <c r="E79" s="116"/>
      <c r="F79" s="197"/>
    </row>
    <row r="80" spans="1:6" s="117" customFormat="1" ht="15.75">
      <c r="A80" s="114"/>
      <c r="B80" s="105"/>
      <c r="C80" s="113"/>
      <c r="D80" s="113"/>
      <c r="E80" s="116"/>
      <c r="F80" s="197"/>
    </row>
    <row r="81" spans="1:6" s="117" customFormat="1" ht="15.75">
      <c r="A81" s="114"/>
      <c r="B81" s="105"/>
      <c r="C81" s="113"/>
      <c r="D81" s="113"/>
      <c r="E81" s="116"/>
      <c r="F81" s="197"/>
    </row>
    <row r="82" spans="1:6" s="117" customFormat="1" ht="15.75">
      <c r="A82" s="114"/>
      <c r="B82" s="105"/>
      <c r="C82" s="113"/>
      <c r="D82" s="113"/>
      <c r="E82" s="116"/>
      <c r="F82" s="197"/>
    </row>
    <row r="83" spans="1:6" s="117" customFormat="1" ht="15.75">
      <c r="A83" s="114"/>
      <c r="B83" s="105"/>
      <c r="C83" s="113"/>
      <c r="D83" s="113"/>
      <c r="E83" s="116"/>
      <c r="F83" s="197"/>
    </row>
    <row r="84" spans="1:6" s="117" customFormat="1" ht="15.75">
      <c r="A84" s="114"/>
      <c r="B84" s="105"/>
      <c r="C84" s="113"/>
      <c r="D84" s="113"/>
      <c r="E84" s="116"/>
      <c r="F84" s="197"/>
    </row>
    <row r="85" spans="1:6" s="117" customFormat="1" ht="15.75">
      <c r="A85" s="114"/>
      <c r="B85" s="105"/>
      <c r="C85" s="113"/>
      <c r="D85" s="113"/>
      <c r="E85" s="116"/>
      <c r="F85" s="197"/>
    </row>
    <row r="86" spans="1:6" s="117" customFormat="1" ht="15.75">
      <c r="A86" s="114"/>
      <c r="B86" s="105"/>
      <c r="C86" s="113"/>
      <c r="D86" s="113"/>
      <c r="E86" s="116"/>
      <c r="F86" s="197"/>
    </row>
    <row r="87" spans="1:6" s="117" customFormat="1" ht="15.75">
      <c r="A87" s="114"/>
      <c r="B87" s="105"/>
      <c r="C87" s="113"/>
      <c r="D87" s="113"/>
      <c r="E87" s="116"/>
      <c r="F87" s="197"/>
    </row>
    <row r="88" spans="1:6" s="117" customFormat="1" ht="15.75">
      <c r="A88" s="114"/>
      <c r="B88" s="105"/>
      <c r="C88" s="113"/>
      <c r="D88" s="113"/>
      <c r="E88" s="116"/>
      <c r="F88" s="197"/>
    </row>
    <row r="89" spans="1:6" s="117" customFormat="1" ht="15.75">
      <c r="A89" s="114"/>
      <c r="B89" s="105"/>
      <c r="C89" s="113"/>
      <c r="D89" s="113"/>
      <c r="E89" s="116"/>
      <c r="F89" s="197"/>
    </row>
    <row r="90" spans="1:6" s="117" customFormat="1" ht="15.75">
      <c r="A90" s="114"/>
      <c r="B90" s="105"/>
      <c r="C90" s="113"/>
      <c r="D90" s="113"/>
      <c r="E90" s="116"/>
      <c r="F90" s="197"/>
    </row>
    <row r="91" spans="1:6" s="117" customFormat="1" ht="15.75">
      <c r="A91" s="114"/>
      <c r="B91" s="105"/>
      <c r="C91" s="113"/>
      <c r="D91" s="113"/>
      <c r="E91" s="116"/>
      <c r="F91" s="197"/>
    </row>
    <row r="92" spans="1:6" s="117" customFormat="1" ht="15.75">
      <c r="A92" s="114"/>
      <c r="B92" s="105"/>
      <c r="C92" s="113"/>
      <c r="D92" s="113"/>
      <c r="E92" s="116"/>
      <c r="F92" s="197"/>
    </row>
    <row r="93" spans="1:6" s="117" customFormat="1" ht="15.75">
      <c r="A93" s="114"/>
      <c r="B93" s="105"/>
      <c r="C93" s="113"/>
      <c r="D93" s="113"/>
      <c r="E93" s="116"/>
      <c r="F93" s="197"/>
    </row>
    <row r="94" spans="1:6" s="117" customFormat="1" ht="15.75">
      <c r="A94" s="114"/>
      <c r="B94" s="105"/>
      <c r="C94" s="113"/>
      <c r="D94" s="113"/>
      <c r="E94" s="116"/>
      <c r="F94" s="197"/>
    </row>
    <row r="95" spans="1:6" s="117" customFormat="1" ht="15.75">
      <c r="A95" s="114"/>
      <c r="B95" s="105"/>
      <c r="C95" s="113"/>
      <c r="D95" s="113"/>
      <c r="E95" s="116"/>
      <c r="F95" s="197"/>
    </row>
    <row r="96" spans="1:6" s="117" customFormat="1" ht="15.75">
      <c r="A96" s="114"/>
      <c r="B96" s="105"/>
      <c r="C96" s="113"/>
      <c r="D96" s="113"/>
      <c r="E96" s="116"/>
      <c r="F96" s="197"/>
    </row>
    <row r="97" spans="1:6" s="117" customFormat="1" ht="15.75">
      <c r="A97" s="114"/>
      <c r="B97" s="105"/>
      <c r="C97" s="113"/>
      <c r="D97" s="113"/>
      <c r="E97" s="116"/>
      <c r="F97" s="197"/>
    </row>
    <row r="98" spans="1:6" s="117" customFormat="1" ht="15.75">
      <c r="A98" s="114"/>
      <c r="B98" s="105"/>
      <c r="C98" s="113"/>
      <c r="D98" s="113"/>
      <c r="E98" s="116"/>
      <c r="F98" s="197"/>
    </row>
    <row r="99" spans="1:6" s="117" customFormat="1" ht="15.75">
      <c r="A99" s="114"/>
      <c r="B99" s="105"/>
      <c r="C99" s="113"/>
      <c r="D99" s="113"/>
      <c r="E99" s="116"/>
      <c r="F99" s="197"/>
    </row>
    <row r="100" spans="1:6" s="117" customFormat="1" ht="15.75">
      <c r="A100" s="114"/>
      <c r="B100" s="105"/>
      <c r="C100" s="113"/>
      <c r="D100" s="113"/>
      <c r="E100" s="116"/>
      <c r="F100" s="197"/>
    </row>
    <row r="101" spans="1:6" s="117" customFormat="1" ht="15.75">
      <c r="A101" s="114"/>
      <c r="B101" s="105"/>
      <c r="C101" s="113"/>
      <c r="D101" s="113"/>
      <c r="E101" s="116"/>
      <c r="F101" s="197"/>
    </row>
    <row r="102" spans="1:6" s="117" customFormat="1" ht="15.75">
      <c r="A102" s="114"/>
      <c r="B102" s="105"/>
      <c r="C102" s="113"/>
      <c r="D102" s="113"/>
      <c r="E102" s="116"/>
      <c r="F102" s="197"/>
    </row>
    <row r="103" spans="1:6" s="117" customFormat="1" ht="15.75">
      <c r="A103" s="114"/>
      <c r="B103" s="105"/>
      <c r="C103" s="113"/>
      <c r="D103" s="113"/>
      <c r="E103" s="116"/>
      <c r="F103" s="197"/>
    </row>
    <row r="104" spans="1:6" s="117" customFormat="1" ht="15.75">
      <c r="A104" s="114"/>
      <c r="B104" s="105"/>
      <c r="C104" s="113"/>
      <c r="D104" s="113"/>
      <c r="E104" s="116"/>
      <c r="F104" s="197"/>
    </row>
    <row r="105" spans="1:6" s="117" customFormat="1" ht="15.75">
      <c r="A105" s="114"/>
      <c r="B105" s="105"/>
      <c r="C105" s="113"/>
      <c r="D105" s="113"/>
      <c r="E105" s="116"/>
      <c r="F105" s="197"/>
    </row>
    <row r="106" spans="1:6" s="117" customFormat="1" ht="15.75">
      <c r="A106" s="114"/>
      <c r="B106" s="105"/>
      <c r="C106" s="113"/>
      <c r="D106" s="113"/>
      <c r="E106" s="116"/>
      <c r="F106" s="197"/>
    </row>
    <row r="107" spans="1:6" s="117" customFormat="1" ht="15.75">
      <c r="A107" s="114"/>
      <c r="B107" s="105"/>
      <c r="C107" s="113"/>
      <c r="D107" s="113"/>
      <c r="E107" s="116"/>
      <c r="F107" s="197"/>
    </row>
    <row r="108" spans="1:6" s="117" customFormat="1" ht="15.75">
      <c r="A108" s="114"/>
      <c r="B108" s="105"/>
      <c r="C108" s="113"/>
      <c r="D108" s="113"/>
      <c r="E108" s="116"/>
      <c r="F108" s="197"/>
    </row>
    <row r="109" spans="1:6" s="117" customFormat="1" ht="15.75">
      <c r="A109" s="114"/>
      <c r="B109" s="105"/>
      <c r="C109" s="113"/>
      <c r="D109" s="113"/>
      <c r="E109" s="116"/>
      <c r="F109" s="197"/>
    </row>
    <row r="110" spans="1:6" s="117" customFormat="1" ht="15.75">
      <c r="A110" s="114"/>
      <c r="B110" s="105"/>
      <c r="C110" s="113"/>
      <c r="D110" s="113"/>
      <c r="E110" s="116"/>
      <c r="F110" s="197"/>
    </row>
    <row r="111" spans="1:6" s="117" customFormat="1" ht="15.75">
      <c r="A111" s="114"/>
      <c r="B111" s="105"/>
      <c r="C111" s="113"/>
      <c r="D111" s="113"/>
      <c r="E111" s="116"/>
      <c r="F111" s="197"/>
    </row>
    <row r="112" spans="1:6" s="117" customFormat="1" ht="15.75">
      <c r="A112" s="114"/>
      <c r="B112" s="105"/>
      <c r="C112" s="113"/>
      <c r="D112" s="113"/>
      <c r="E112" s="116"/>
      <c r="F112" s="197"/>
    </row>
    <row r="113" spans="1:6" s="117" customFormat="1" ht="15.75">
      <c r="A113" s="114"/>
      <c r="B113" s="105"/>
      <c r="C113" s="113"/>
      <c r="D113" s="113"/>
      <c r="E113" s="116"/>
      <c r="F113" s="197"/>
    </row>
    <row r="114" spans="1:6" s="117" customFormat="1" ht="15.75">
      <c r="A114" s="114"/>
      <c r="B114" s="105"/>
      <c r="C114" s="113"/>
      <c r="D114" s="113"/>
      <c r="E114" s="116"/>
      <c r="F114" s="197"/>
    </row>
    <row r="115" spans="1:6" s="117" customFormat="1" ht="15.75">
      <c r="A115" s="114"/>
      <c r="B115" s="105"/>
      <c r="C115" s="113"/>
      <c r="D115" s="113"/>
      <c r="E115" s="116"/>
      <c r="F115" s="197"/>
    </row>
    <row r="116" spans="1:6" s="117" customFormat="1" ht="15.75">
      <c r="A116" s="114"/>
      <c r="B116" s="105"/>
      <c r="C116" s="113"/>
      <c r="D116" s="113"/>
      <c r="E116" s="116"/>
      <c r="F116" s="197"/>
    </row>
    <row r="117" spans="1:6" s="117" customFormat="1" ht="15.75">
      <c r="A117" s="114"/>
      <c r="B117" s="105"/>
      <c r="C117" s="113"/>
      <c r="D117" s="113"/>
      <c r="E117" s="116"/>
      <c r="F117" s="197"/>
    </row>
    <row r="118" spans="1:6" s="117" customFormat="1" ht="15.75">
      <c r="A118" s="114"/>
      <c r="B118" s="105"/>
      <c r="C118" s="113"/>
      <c r="D118" s="113"/>
      <c r="E118" s="116"/>
      <c r="F118" s="197"/>
    </row>
    <row r="119" spans="1:6" s="117" customFormat="1" ht="15.75">
      <c r="A119" s="114"/>
      <c r="B119" s="105"/>
      <c r="C119" s="113"/>
      <c r="D119" s="113"/>
      <c r="E119" s="116"/>
      <c r="F119" s="197"/>
    </row>
    <row r="120" spans="1:6" s="117" customFormat="1" ht="15.75">
      <c r="A120" s="114"/>
      <c r="B120" s="105"/>
      <c r="C120" s="113"/>
      <c r="D120" s="113"/>
      <c r="E120" s="116"/>
      <c r="F120" s="197"/>
    </row>
    <row r="121" spans="1:6" s="117" customFormat="1" ht="15.75">
      <c r="A121" s="114"/>
      <c r="B121" s="105"/>
      <c r="C121" s="113"/>
      <c r="D121" s="113"/>
      <c r="E121" s="116"/>
      <c r="F121" s="197"/>
    </row>
    <row r="122" spans="1:6" s="117" customFormat="1" ht="15.75">
      <c r="A122" s="114"/>
      <c r="B122" s="105"/>
      <c r="C122" s="113"/>
      <c r="D122" s="113"/>
      <c r="E122" s="116"/>
      <c r="F122" s="197"/>
    </row>
    <row r="123" spans="1:6" s="117" customFormat="1" ht="15.75">
      <c r="A123" s="114"/>
      <c r="B123" s="105"/>
      <c r="C123" s="113"/>
      <c r="D123" s="113"/>
      <c r="E123" s="116"/>
      <c r="F123" s="197"/>
    </row>
    <row r="124" spans="1:6" s="117" customFormat="1" ht="15.75">
      <c r="A124" s="114"/>
      <c r="B124" s="105"/>
      <c r="C124" s="113"/>
      <c r="D124" s="113"/>
      <c r="E124" s="116"/>
      <c r="F124" s="197"/>
    </row>
    <row r="125" spans="1:6" s="117" customFormat="1" ht="15.75">
      <c r="A125" s="114"/>
      <c r="B125" s="105"/>
      <c r="C125" s="113"/>
      <c r="D125" s="113"/>
      <c r="E125" s="116"/>
      <c r="F125" s="197"/>
    </row>
    <row r="126" spans="1:6" s="117" customFormat="1" ht="15.75">
      <c r="A126" s="114"/>
      <c r="B126" s="105"/>
      <c r="C126" s="113"/>
      <c r="D126" s="113"/>
      <c r="E126" s="116"/>
      <c r="F126" s="197"/>
    </row>
    <row r="127" spans="1:6" s="117" customFormat="1" ht="15.75">
      <c r="A127" s="114"/>
      <c r="B127" s="105"/>
      <c r="C127" s="113"/>
      <c r="D127" s="113"/>
      <c r="E127" s="116"/>
      <c r="F127" s="197"/>
    </row>
    <row r="128" spans="1:6" s="117" customFormat="1" ht="15.75">
      <c r="A128" s="114"/>
      <c r="B128" s="105"/>
      <c r="C128" s="113"/>
      <c r="D128" s="113"/>
      <c r="E128" s="116"/>
      <c r="F128" s="197"/>
    </row>
    <row r="129" spans="1:6" s="117" customFormat="1" ht="15.75">
      <c r="A129" s="114"/>
      <c r="B129" s="105"/>
      <c r="C129" s="113"/>
      <c r="D129" s="113"/>
      <c r="E129" s="116"/>
      <c r="F129" s="197"/>
    </row>
    <row r="130" spans="1:6" s="117" customFormat="1" ht="15.75">
      <c r="A130" s="114"/>
      <c r="B130" s="105"/>
      <c r="C130" s="113"/>
      <c r="D130" s="113"/>
      <c r="E130" s="116"/>
      <c r="F130" s="197"/>
    </row>
    <row r="131" spans="1:6" s="117" customFormat="1" ht="15.75">
      <c r="A131" s="114"/>
      <c r="B131" s="105"/>
      <c r="C131" s="113"/>
      <c r="D131" s="113"/>
      <c r="E131" s="116"/>
      <c r="F131" s="197"/>
    </row>
    <row r="132" spans="1:6" s="117" customFormat="1" ht="15.75">
      <c r="A132" s="114"/>
      <c r="B132" s="105"/>
      <c r="C132" s="113"/>
      <c r="D132" s="113"/>
      <c r="E132" s="116"/>
      <c r="F132" s="197"/>
    </row>
    <row r="133" spans="1:6" s="117" customFormat="1" ht="15.75">
      <c r="A133" s="114"/>
      <c r="B133" s="105"/>
      <c r="C133" s="113"/>
      <c r="D133" s="113"/>
      <c r="E133" s="116"/>
      <c r="F133" s="197"/>
    </row>
    <row r="134" spans="1:6" s="117" customFormat="1" ht="15.75">
      <c r="A134" s="114"/>
      <c r="B134" s="105"/>
      <c r="C134" s="113"/>
      <c r="D134" s="113"/>
      <c r="E134" s="116"/>
      <c r="F134" s="197"/>
    </row>
    <row r="135" spans="1:6" s="117" customFormat="1" ht="15.75">
      <c r="A135" s="114"/>
      <c r="B135" s="105"/>
      <c r="C135" s="113"/>
      <c r="D135" s="113"/>
      <c r="E135" s="116"/>
      <c r="F135" s="197"/>
    </row>
    <row r="136" spans="1:6" s="117" customFormat="1" ht="15.75">
      <c r="A136" s="114"/>
      <c r="B136" s="105"/>
      <c r="C136" s="113"/>
      <c r="D136" s="113"/>
      <c r="E136" s="116"/>
      <c r="F136" s="197"/>
    </row>
    <row r="137" spans="1:6" s="117" customFormat="1" ht="15.75">
      <c r="A137" s="114"/>
      <c r="B137" s="105"/>
      <c r="C137" s="113"/>
      <c r="D137" s="113"/>
      <c r="E137" s="116"/>
      <c r="F137" s="197"/>
    </row>
    <row r="138" spans="1:6" s="117" customFormat="1" ht="15.75">
      <c r="A138" s="114"/>
      <c r="B138" s="105"/>
      <c r="C138" s="113"/>
      <c r="D138" s="113"/>
      <c r="E138" s="116"/>
      <c r="F138" s="197"/>
    </row>
    <row r="139" spans="1:6" s="117" customFormat="1" ht="15.75">
      <c r="A139" s="114"/>
      <c r="B139" s="105"/>
      <c r="C139" s="113"/>
      <c r="D139" s="113"/>
      <c r="E139" s="116"/>
      <c r="F139" s="197"/>
    </row>
    <row r="140" spans="1:6" s="117" customFormat="1" ht="15.75">
      <c r="A140" s="114"/>
      <c r="B140" s="105"/>
      <c r="C140" s="113"/>
      <c r="D140" s="113"/>
      <c r="E140" s="116"/>
      <c r="F140" s="197"/>
    </row>
    <row r="141" spans="1:6" s="117" customFormat="1" ht="15.75">
      <c r="A141" s="114"/>
      <c r="B141" s="105"/>
      <c r="C141" s="113"/>
      <c r="D141" s="113"/>
      <c r="E141" s="116"/>
      <c r="F141" s="197"/>
    </row>
    <row r="142" spans="1:6" s="117" customFormat="1" ht="15.75">
      <c r="A142" s="114"/>
      <c r="B142" s="105"/>
      <c r="C142" s="113"/>
      <c r="D142" s="113"/>
      <c r="E142" s="116"/>
      <c r="F142" s="197"/>
    </row>
    <row r="143" spans="1:6" s="117" customFormat="1" ht="15.75">
      <c r="A143" s="114"/>
      <c r="B143" s="105"/>
      <c r="C143" s="113"/>
      <c r="D143" s="113"/>
      <c r="E143" s="116"/>
      <c r="F143" s="197"/>
    </row>
    <row r="144" spans="1:6" s="117" customFormat="1" ht="15.75">
      <c r="A144" s="114"/>
      <c r="B144" s="105"/>
      <c r="C144" s="113"/>
      <c r="D144" s="113"/>
      <c r="E144" s="116"/>
      <c r="F144" s="197"/>
    </row>
    <row r="145" spans="1:6" s="117" customFormat="1" ht="15.75">
      <c r="A145" s="114"/>
      <c r="B145" s="105"/>
      <c r="C145" s="113"/>
      <c r="D145" s="113"/>
      <c r="E145" s="116"/>
      <c r="F145" s="197"/>
    </row>
    <row r="146" spans="1:6" s="117" customFormat="1" ht="15.75">
      <c r="A146" s="114"/>
      <c r="B146" s="105"/>
      <c r="C146" s="113"/>
      <c r="D146" s="113"/>
      <c r="E146" s="116"/>
      <c r="F146" s="197"/>
    </row>
    <row r="147" spans="1:6" s="117" customFormat="1" ht="15.75">
      <c r="A147" s="114"/>
      <c r="B147" s="105"/>
      <c r="C147" s="113"/>
      <c r="D147" s="113"/>
      <c r="E147" s="116"/>
      <c r="F147" s="197"/>
    </row>
    <row r="148" spans="1:6" s="117" customFormat="1" ht="15.75">
      <c r="A148" s="114"/>
      <c r="B148" s="105"/>
      <c r="C148" s="113"/>
      <c r="D148" s="113"/>
      <c r="E148" s="116"/>
      <c r="F148" s="197"/>
    </row>
    <row r="149" spans="1:6" s="117" customFormat="1" ht="15.75">
      <c r="A149" s="114"/>
      <c r="B149" s="105"/>
      <c r="C149" s="113"/>
      <c r="D149" s="113"/>
      <c r="E149" s="116"/>
      <c r="F149" s="197"/>
    </row>
    <row r="150" spans="1:6" s="117" customFormat="1" ht="15.75">
      <c r="A150" s="114"/>
      <c r="B150" s="105"/>
      <c r="C150" s="113"/>
      <c r="D150" s="113"/>
      <c r="E150" s="116"/>
      <c r="F150" s="197"/>
    </row>
    <row r="151" spans="1:6" s="117" customFormat="1" ht="15.75">
      <c r="A151" s="114"/>
      <c r="B151" s="105"/>
      <c r="C151" s="113"/>
      <c r="D151" s="113"/>
      <c r="E151" s="116"/>
      <c r="F151" s="197"/>
    </row>
    <row r="152" spans="1:6" s="117" customFormat="1" ht="15.75">
      <c r="A152" s="114"/>
      <c r="B152" s="105"/>
      <c r="C152" s="113"/>
      <c r="D152" s="113"/>
      <c r="E152" s="116"/>
      <c r="F152" s="197"/>
    </row>
    <row r="153" spans="1:6" s="117" customFormat="1" ht="15.75">
      <c r="A153" s="114"/>
      <c r="B153" s="105"/>
      <c r="C153" s="113"/>
      <c r="D153" s="113"/>
      <c r="E153" s="116"/>
      <c r="F153" s="197"/>
    </row>
    <row r="154" spans="1:6" s="117" customFormat="1" ht="15.75">
      <c r="A154" s="114"/>
      <c r="B154" s="105"/>
      <c r="C154" s="113"/>
      <c r="D154" s="113"/>
      <c r="E154" s="116"/>
      <c r="F154" s="197"/>
    </row>
    <row r="155" spans="1:6" s="117" customFormat="1" ht="15.75">
      <c r="A155" s="114"/>
      <c r="B155" s="105"/>
      <c r="C155" s="113"/>
      <c r="D155" s="113"/>
      <c r="E155" s="116"/>
      <c r="F155" s="197"/>
    </row>
    <row r="156" spans="1:6" s="117" customFormat="1" ht="15.75">
      <c r="A156" s="114"/>
      <c r="B156" s="105"/>
      <c r="C156" s="113"/>
      <c r="D156" s="113"/>
      <c r="E156" s="116"/>
      <c r="F156" s="197"/>
    </row>
    <row r="157" spans="1:6" s="117" customFormat="1" ht="15.75">
      <c r="A157" s="114"/>
      <c r="B157" s="105"/>
      <c r="C157" s="113"/>
      <c r="D157" s="113"/>
      <c r="E157" s="116"/>
      <c r="F157" s="197"/>
    </row>
    <row r="158" spans="1:6" s="117" customFormat="1" ht="15.75">
      <c r="A158" s="114"/>
      <c r="B158" s="105"/>
      <c r="C158" s="113"/>
      <c r="D158" s="113"/>
      <c r="E158" s="116"/>
      <c r="F158" s="197"/>
    </row>
    <row r="159" spans="1:6" s="117" customFormat="1" ht="15.75">
      <c r="A159" s="114"/>
      <c r="B159" s="105"/>
      <c r="C159" s="113"/>
      <c r="D159" s="113"/>
      <c r="E159" s="116"/>
      <c r="F159" s="197"/>
    </row>
    <row r="160" spans="1:6" s="117" customFormat="1" ht="15.75">
      <c r="A160" s="114"/>
      <c r="B160" s="105"/>
      <c r="C160" s="113"/>
      <c r="D160" s="113"/>
      <c r="E160" s="116"/>
      <c r="F160" s="197"/>
    </row>
    <row r="161" spans="1:6" s="117" customFormat="1" ht="15.75">
      <c r="A161" s="114"/>
      <c r="B161" s="105"/>
      <c r="C161" s="113"/>
      <c r="D161" s="113"/>
      <c r="E161" s="116"/>
      <c r="F161" s="197"/>
    </row>
    <row r="162" spans="1:6" s="117" customFormat="1" ht="15.75">
      <c r="A162" s="114"/>
      <c r="B162" s="105"/>
      <c r="C162" s="113"/>
      <c r="D162" s="113"/>
      <c r="E162" s="116"/>
      <c r="F162" s="197"/>
    </row>
    <row r="163" spans="1:6" s="117" customFormat="1" ht="15.75">
      <c r="A163" s="114"/>
      <c r="B163" s="105"/>
      <c r="C163" s="113"/>
      <c r="D163" s="113"/>
      <c r="E163" s="116"/>
      <c r="F163" s="197"/>
    </row>
    <row r="164" spans="1:6" s="117" customFormat="1" ht="15.75">
      <c r="A164" s="114"/>
      <c r="B164" s="105"/>
      <c r="C164" s="113"/>
      <c r="D164" s="113"/>
      <c r="E164" s="116"/>
      <c r="F164" s="197"/>
    </row>
    <row r="165" spans="1:6" s="117" customFormat="1" ht="15.75">
      <c r="A165" s="114"/>
      <c r="B165" s="105"/>
      <c r="C165" s="113"/>
      <c r="D165" s="113"/>
      <c r="E165" s="116"/>
      <c r="F165" s="197"/>
    </row>
    <row r="166" spans="1:6" s="117" customFormat="1" ht="15.75">
      <c r="A166" s="114"/>
      <c r="B166" s="105"/>
      <c r="C166" s="113"/>
      <c r="D166" s="113"/>
      <c r="E166" s="116"/>
      <c r="F166" s="197"/>
    </row>
    <row r="167" spans="1:6" s="117" customFormat="1" ht="15.75">
      <c r="A167" s="114"/>
      <c r="B167" s="105"/>
      <c r="C167" s="113"/>
      <c r="D167" s="113"/>
      <c r="E167" s="116"/>
      <c r="F167" s="197"/>
    </row>
    <row r="168" spans="1:6" s="117" customFormat="1" ht="15.75">
      <c r="A168" s="114"/>
      <c r="B168" s="105"/>
      <c r="C168" s="113"/>
      <c r="D168" s="113"/>
      <c r="E168" s="116"/>
      <c r="F168" s="197"/>
    </row>
    <row r="169" spans="1:6" s="117" customFormat="1" ht="15.75">
      <c r="A169" s="114"/>
      <c r="B169" s="105"/>
      <c r="C169" s="113"/>
      <c r="D169" s="113"/>
      <c r="E169" s="116"/>
      <c r="F169" s="197"/>
    </row>
    <row r="170" spans="1:6" s="117" customFormat="1" ht="15.75">
      <c r="A170" s="114"/>
      <c r="B170" s="105"/>
      <c r="C170" s="113"/>
      <c r="D170" s="113"/>
      <c r="E170" s="116"/>
      <c r="F170" s="197"/>
    </row>
    <row r="171" spans="1:6" s="117" customFormat="1" ht="15.75">
      <c r="A171" s="114"/>
      <c r="B171" s="105"/>
      <c r="C171" s="113"/>
      <c r="D171" s="113"/>
      <c r="E171" s="116"/>
      <c r="F171" s="197"/>
    </row>
    <row r="172" spans="1:6" s="117" customFormat="1" ht="15.75">
      <c r="A172" s="114"/>
      <c r="B172" s="105"/>
      <c r="C172" s="113"/>
      <c r="D172" s="113"/>
      <c r="E172" s="116"/>
      <c r="F172" s="197"/>
    </row>
    <row r="173" spans="1:6" s="117" customFormat="1" ht="15.75">
      <c r="A173" s="114"/>
      <c r="B173" s="105"/>
      <c r="C173" s="113"/>
      <c r="D173" s="113"/>
      <c r="E173" s="116"/>
      <c r="F173" s="197"/>
    </row>
    <row r="174" spans="1:6" s="117" customFormat="1" ht="15.75">
      <c r="A174" s="114"/>
      <c r="B174" s="105"/>
      <c r="C174" s="113"/>
      <c r="D174" s="113"/>
      <c r="E174" s="116"/>
      <c r="F174" s="197"/>
    </row>
    <row r="175" spans="1:6" s="117" customFormat="1" ht="15.75">
      <c r="A175" s="114"/>
      <c r="B175" s="105"/>
      <c r="C175" s="113"/>
      <c r="D175" s="113"/>
      <c r="E175" s="116"/>
      <c r="F175" s="197"/>
    </row>
    <row r="176" spans="1:6" s="117" customFormat="1" ht="15.75">
      <c r="A176" s="114"/>
      <c r="B176" s="105"/>
      <c r="C176" s="113"/>
      <c r="D176" s="113"/>
      <c r="E176" s="116"/>
      <c r="F176" s="197"/>
    </row>
    <row r="177" spans="1:6" s="117" customFormat="1" ht="15.75">
      <c r="A177" s="114"/>
      <c r="B177" s="105"/>
      <c r="C177" s="113"/>
      <c r="D177" s="113"/>
      <c r="E177" s="116"/>
      <c r="F177" s="197"/>
    </row>
    <row r="178" spans="1:6" s="117" customFormat="1" ht="15.75">
      <c r="A178" s="114"/>
      <c r="B178" s="105"/>
      <c r="C178" s="113"/>
      <c r="D178" s="113"/>
      <c r="E178" s="116"/>
      <c r="F178" s="197"/>
    </row>
    <row r="179" spans="1:6" s="117" customFormat="1" ht="15.75">
      <c r="A179" s="114"/>
      <c r="B179" s="105"/>
      <c r="C179" s="113"/>
      <c r="D179" s="113"/>
      <c r="E179" s="116"/>
      <c r="F179" s="197"/>
    </row>
    <row r="180" spans="1:6" s="117" customFormat="1" ht="15.75">
      <c r="A180" s="114"/>
      <c r="B180" s="105"/>
      <c r="C180" s="113"/>
      <c r="D180" s="113"/>
      <c r="E180" s="116"/>
      <c r="F180" s="197"/>
    </row>
    <row r="181" spans="1:6" s="117" customFormat="1" ht="15.75">
      <c r="A181" s="114"/>
      <c r="B181" s="105"/>
      <c r="C181" s="113"/>
      <c r="D181" s="113"/>
      <c r="E181" s="116"/>
      <c r="F181" s="197"/>
    </row>
    <row r="182" spans="1:6" s="117" customFormat="1" ht="15.75">
      <c r="A182" s="114"/>
      <c r="B182" s="105"/>
      <c r="C182" s="113"/>
      <c r="D182" s="113"/>
      <c r="E182" s="116"/>
      <c r="F182" s="197"/>
    </row>
    <row r="183" spans="1:6" s="117" customFormat="1" ht="15.75">
      <c r="A183" s="114"/>
      <c r="B183" s="105"/>
      <c r="C183" s="113"/>
      <c r="D183" s="113"/>
      <c r="E183" s="116"/>
      <c r="F183" s="197"/>
    </row>
    <row r="184" spans="1:6" s="117" customFormat="1" ht="15.75">
      <c r="A184" s="114"/>
      <c r="B184" s="105"/>
      <c r="C184" s="113"/>
      <c r="D184" s="113"/>
      <c r="E184" s="116"/>
      <c r="F184" s="197"/>
    </row>
    <row r="185" spans="1:6" s="117" customFormat="1" ht="15.75">
      <c r="A185" s="114"/>
      <c r="B185" s="105"/>
      <c r="C185" s="113"/>
      <c r="D185" s="113"/>
      <c r="E185" s="116"/>
      <c r="F185" s="197"/>
    </row>
    <row r="186" spans="1:6" s="117" customFormat="1" ht="15.75">
      <c r="A186" s="114"/>
      <c r="B186" s="105"/>
      <c r="C186" s="113"/>
      <c r="D186" s="113"/>
      <c r="E186" s="116"/>
      <c r="F186" s="197"/>
    </row>
    <row r="187" spans="1:6" s="117" customFormat="1" ht="15.75">
      <c r="A187" s="114"/>
      <c r="B187" s="105"/>
      <c r="C187" s="113"/>
      <c r="D187" s="113"/>
      <c r="E187" s="116"/>
      <c r="F187" s="197"/>
    </row>
    <row r="188" spans="1:6" s="117" customFormat="1" ht="15.75">
      <c r="A188" s="114"/>
      <c r="B188" s="105"/>
      <c r="C188" s="113"/>
      <c r="D188" s="113"/>
      <c r="E188" s="116"/>
      <c r="F188" s="197"/>
    </row>
    <row r="189" spans="1:6" s="117" customFormat="1" ht="15.75">
      <c r="A189" s="114"/>
      <c r="B189" s="105"/>
      <c r="C189" s="113"/>
      <c r="D189" s="113"/>
      <c r="E189" s="116"/>
      <c r="F189" s="197"/>
    </row>
    <row r="190" spans="1:6" s="117" customFormat="1" ht="15.75">
      <c r="A190" s="114"/>
      <c r="B190" s="105"/>
      <c r="C190" s="113"/>
      <c r="D190" s="113"/>
      <c r="E190" s="116"/>
      <c r="F190" s="197"/>
    </row>
    <row r="191" spans="1:6" s="117" customFormat="1" ht="15.75">
      <c r="A191" s="114"/>
      <c r="B191" s="105"/>
      <c r="C191" s="113"/>
      <c r="D191" s="113"/>
      <c r="E191" s="116"/>
      <c r="F191" s="197"/>
    </row>
    <row r="192" spans="1:6" s="117" customFormat="1" ht="15.75">
      <c r="A192" s="114"/>
      <c r="B192" s="105"/>
      <c r="C192" s="113"/>
      <c r="D192" s="113"/>
      <c r="E192" s="116"/>
      <c r="F192" s="197"/>
    </row>
    <row r="193" spans="1:6" s="117" customFormat="1" ht="15.75">
      <c r="A193" s="114"/>
      <c r="B193" s="105"/>
      <c r="C193" s="113"/>
      <c r="D193" s="113"/>
      <c r="E193" s="116"/>
      <c r="F193" s="197"/>
    </row>
    <row r="194" spans="1:6" s="117" customFormat="1" ht="15.75">
      <c r="A194" s="114"/>
      <c r="B194" s="105"/>
      <c r="C194" s="113"/>
      <c r="D194" s="113"/>
      <c r="E194" s="116"/>
      <c r="F194" s="197"/>
    </row>
    <row r="195" spans="1:6" s="117" customFormat="1" ht="15.75">
      <c r="A195" s="114"/>
      <c r="B195" s="105"/>
      <c r="C195" s="113"/>
      <c r="D195" s="113"/>
      <c r="E195" s="116"/>
      <c r="F195" s="197"/>
    </row>
    <row r="196" spans="1:6" s="117" customFormat="1" ht="15.75">
      <c r="A196" s="114"/>
      <c r="B196" s="105"/>
      <c r="C196" s="113"/>
      <c r="D196" s="113"/>
      <c r="E196" s="116"/>
      <c r="F196" s="197"/>
    </row>
    <row r="197" spans="1:6" s="117" customFormat="1" ht="15.75">
      <c r="A197" s="114"/>
      <c r="B197" s="105"/>
      <c r="C197" s="113"/>
      <c r="D197" s="113"/>
      <c r="E197" s="116"/>
      <c r="F197" s="197"/>
    </row>
    <row r="198" spans="1:6" s="117" customFormat="1" ht="15.75">
      <c r="A198" s="114"/>
      <c r="B198" s="105"/>
      <c r="C198" s="113"/>
      <c r="D198" s="113"/>
      <c r="E198" s="116"/>
      <c r="F198" s="197"/>
    </row>
    <row r="199" spans="1:6" s="117" customFormat="1" ht="15.75">
      <c r="A199" s="114"/>
      <c r="B199" s="105"/>
      <c r="C199" s="113"/>
      <c r="D199" s="113"/>
      <c r="E199" s="116"/>
      <c r="F199" s="197"/>
    </row>
    <row r="200" spans="1:6" s="117" customFormat="1" ht="15.75">
      <c r="A200" s="114"/>
      <c r="B200" s="105"/>
      <c r="C200" s="113"/>
      <c r="D200" s="113"/>
      <c r="E200" s="116"/>
      <c r="F200" s="197"/>
    </row>
    <row r="201" spans="1:6" s="117" customFormat="1" ht="15.75">
      <c r="A201" s="114"/>
      <c r="B201" s="105"/>
      <c r="C201" s="113"/>
      <c r="D201" s="113"/>
      <c r="E201" s="116"/>
      <c r="F201" s="197"/>
    </row>
    <row r="202" spans="1:6" s="117" customFormat="1" ht="15.75">
      <c r="A202" s="114"/>
      <c r="B202" s="105"/>
      <c r="C202" s="113"/>
      <c r="D202" s="113"/>
      <c r="E202" s="116"/>
      <c r="F202" s="197"/>
    </row>
    <row r="203" spans="1:6" s="117" customFormat="1" ht="15.75">
      <c r="A203" s="114"/>
      <c r="B203" s="105"/>
      <c r="C203" s="113"/>
      <c r="D203" s="113"/>
      <c r="E203" s="116"/>
      <c r="F203" s="197"/>
    </row>
    <row r="204" spans="1:6" s="117" customFormat="1" ht="15.75">
      <c r="A204" s="114"/>
      <c r="B204" s="105"/>
      <c r="C204" s="113"/>
      <c r="D204" s="113"/>
      <c r="E204" s="116"/>
      <c r="F204" s="197"/>
    </row>
    <row r="205" spans="1:6" s="117" customFormat="1" ht="15.75">
      <c r="A205" s="114"/>
      <c r="B205" s="105"/>
      <c r="C205" s="113"/>
      <c r="D205" s="113"/>
      <c r="E205" s="116"/>
      <c r="F205" s="197"/>
    </row>
    <row r="206" spans="1:6" s="117" customFormat="1" ht="15.75">
      <c r="A206" s="114"/>
      <c r="B206" s="105"/>
      <c r="C206" s="113"/>
      <c r="D206" s="113"/>
      <c r="E206" s="116"/>
      <c r="F206" s="197"/>
    </row>
    <row r="207" spans="1:6" s="117" customFormat="1" ht="15.75">
      <c r="A207" s="114"/>
      <c r="B207" s="105"/>
      <c r="C207" s="113"/>
      <c r="D207" s="113"/>
      <c r="E207" s="116"/>
      <c r="F207" s="197"/>
    </row>
    <row r="208" spans="1:6" s="117" customFormat="1" ht="15.75">
      <c r="A208" s="114"/>
      <c r="B208" s="105"/>
      <c r="C208" s="113"/>
      <c r="D208" s="113"/>
      <c r="E208" s="116"/>
      <c r="F208" s="197"/>
    </row>
    <row r="209" spans="1:6" s="117" customFormat="1" ht="15.75">
      <c r="A209" s="114"/>
      <c r="B209" s="105"/>
      <c r="C209" s="113"/>
      <c r="D209" s="113"/>
      <c r="E209" s="116"/>
      <c r="F209" s="197"/>
    </row>
    <row r="210" spans="1:6" s="117" customFormat="1" ht="15.75">
      <c r="A210" s="114"/>
      <c r="B210" s="105"/>
      <c r="C210" s="113"/>
      <c r="D210" s="113"/>
      <c r="E210" s="116"/>
      <c r="F210" s="197"/>
    </row>
    <row r="211" spans="1:6" s="117" customFormat="1" ht="15.75">
      <c r="A211" s="114"/>
      <c r="B211" s="105"/>
      <c r="C211" s="113"/>
      <c r="D211" s="113"/>
      <c r="E211" s="116"/>
      <c r="F211" s="197"/>
    </row>
    <row r="212" spans="1:6" s="117" customFormat="1" ht="15.75">
      <c r="A212" s="114"/>
      <c r="B212" s="105"/>
      <c r="C212" s="113"/>
      <c r="D212" s="113"/>
      <c r="E212" s="116"/>
      <c r="F212" s="197"/>
    </row>
    <row r="213" spans="1:6" s="117" customFormat="1" ht="15.75">
      <c r="A213" s="114"/>
      <c r="B213" s="105"/>
      <c r="C213" s="113"/>
      <c r="D213" s="113"/>
      <c r="E213" s="116"/>
      <c r="F213" s="197"/>
    </row>
    <row r="214" spans="1:6" s="117" customFormat="1" ht="15.75">
      <c r="A214" s="114"/>
      <c r="B214" s="105"/>
      <c r="C214" s="113"/>
      <c r="D214" s="113"/>
      <c r="E214" s="116"/>
      <c r="F214" s="197"/>
    </row>
    <row r="215" spans="1:6" s="117" customFormat="1" ht="15.75">
      <c r="A215" s="114"/>
      <c r="B215" s="105"/>
      <c r="C215" s="113"/>
      <c r="D215" s="113"/>
      <c r="E215" s="116"/>
      <c r="F215" s="197"/>
    </row>
    <row r="216" spans="1:6" s="117" customFormat="1" ht="15.75">
      <c r="A216" s="114"/>
      <c r="B216" s="105"/>
      <c r="C216" s="113"/>
      <c r="D216" s="113"/>
      <c r="E216" s="116"/>
      <c r="F216" s="197"/>
    </row>
    <row r="217" spans="1:6" s="117" customFormat="1" ht="15.75">
      <c r="A217" s="114"/>
      <c r="B217" s="105"/>
      <c r="C217" s="113"/>
      <c r="D217" s="113"/>
      <c r="E217" s="116"/>
      <c r="F217" s="197"/>
    </row>
    <row r="218" spans="1:6" s="117" customFormat="1" ht="15.75">
      <c r="A218" s="114"/>
      <c r="B218" s="105"/>
      <c r="C218" s="113"/>
      <c r="D218" s="113"/>
      <c r="E218" s="116"/>
      <c r="F218" s="197"/>
    </row>
    <row r="219" spans="1:6" s="117" customFormat="1" ht="15.75">
      <c r="A219" s="114"/>
      <c r="B219" s="105"/>
      <c r="C219" s="113"/>
      <c r="D219" s="113"/>
      <c r="E219" s="116"/>
      <c r="F219" s="197"/>
    </row>
    <row r="220" spans="1:6" s="117" customFormat="1" ht="15.75">
      <c r="A220" s="114"/>
      <c r="B220" s="105"/>
      <c r="C220" s="113"/>
      <c r="D220" s="113"/>
      <c r="E220" s="116"/>
      <c r="F220" s="197"/>
    </row>
    <row r="221" spans="1:6" s="117" customFormat="1" ht="15.75">
      <c r="A221" s="114"/>
      <c r="B221" s="105"/>
      <c r="C221" s="113"/>
      <c r="D221" s="113"/>
      <c r="E221" s="116"/>
      <c r="F221" s="197"/>
    </row>
    <row r="222" spans="1:6" s="117" customFormat="1" ht="15.75">
      <c r="A222" s="114"/>
      <c r="B222" s="105"/>
      <c r="C222" s="113"/>
      <c r="D222" s="113"/>
      <c r="E222" s="116"/>
      <c r="F222" s="197"/>
    </row>
    <row r="223" spans="1:6" s="117" customFormat="1" ht="15.75">
      <c r="A223" s="114"/>
      <c r="B223" s="105"/>
      <c r="C223" s="113"/>
      <c r="D223" s="113"/>
      <c r="E223" s="116"/>
      <c r="F223" s="197"/>
    </row>
    <row r="224" spans="1:6" s="117" customFormat="1" ht="15.75">
      <c r="A224" s="114"/>
      <c r="B224" s="105"/>
      <c r="C224" s="113"/>
      <c r="D224" s="113"/>
      <c r="E224" s="116"/>
      <c r="F224" s="197"/>
    </row>
    <row r="225" spans="1:6" s="117" customFormat="1" ht="15.75">
      <c r="A225" s="114"/>
      <c r="B225" s="105"/>
      <c r="C225" s="113"/>
      <c r="D225" s="113"/>
      <c r="E225" s="116"/>
      <c r="F225" s="197"/>
    </row>
    <row r="226" spans="1:6" s="117" customFormat="1" ht="15.75">
      <c r="A226" s="114"/>
      <c r="B226" s="105"/>
      <c r="C226" s="113"/>
      <c r="D226" s="113"/>
      <c r="E226" s="116"/>
      <c r="F226" s="197"/>
    </row>
    <row r="227" spans="1:6" s="117" customFormat="1" ht="15.75">
      <c r="A227" s="114"/>
      <c r="B227" s="105"/>
      <c r="C227" s="113"/>
      <c r="D227" s="113"/>
      <c r="E227" s="116"/>
      <c r="F227" s="197"/>
    </row>
    <row r="228" spans="1:6" s="117" customFormat="1" ht="15.75">
      <c r="A228" s="114"/>
      <c r="B228" s="105"/>
      <c r="C228" s="113"/>
      <c r="D228" s="113"/>
      <c r="E228" s="116"/>
      <c r="F228" s="197"/>
    </row>
    <row r="229" spans="1:6" s="117" customFormat="1" ht="15.75">
      <c r="A229" s="114"/>
      <c r="B229" s="105"/>
      <c r="C229" s="113"/>
      <c r="D229" s="113"/>
      <c r="E229" s="116"/>
      <c r="F229" s="197"/>
    </row>
    <row r="230" spans="1:6" s="117" customFormat="1" ht="15.75">
      <c r="A230" s="114"/>
      <c r="B230" s="105"/>
      <c r="C230" s="113"/>
      <c r="D230" s="113"/>
      <c r="E230" s="116"/>
      <c r="F230" s="197"/>
    </row>
    <row r="231" spans="1:6" s="117" customFormat="1" ht="15.75">
      <c r="A231" s="114"/>
      <c r="B231" s="105"/>
      <c r="C231" s="113"/>
      <c r="D231" s="113"/>
      <c r="E231" s="116"/>
      <c r="F231" s="197"/>
    </row>
    <row r="232" spans="1:6" s="117" customFormat="1" ht="15.75">
      <c r="A232" s="114"/>
      <c r="B232" s="105"/>
      <c r="C232" s="113"/>
      <c r="D232" s="113"/>
      <c r="E232" s="116"/>
      <c r="F232" s="197"/>
    </row>
    <row r="233" spans="1:6" s="117" customFormat="1" ht="15.75">
      <c r="A233" s="114"/>
      <c r="B233" s="105"/>
      <c r="C233" s="113"/>
      <c r="D233" s="113"/>
      <c r="E233" s="116"/>
      <c r="F233" s="197"/>
    </row>
    <row r="234" spans="1:6" s="117" customFormat="1" ht="15.75">
      <c r="A234" s="114"/>
      <c r="B234" s="105"/>
      <c r="C234" s="113"/>
      <c r="D234" s="113"/>
      <c r="E234" s="116"/>
      <c r="F234" s="197"/>
    </row>
    <row r="235" spans="1:6" s="117" customFormat="1" ht="15.75">
      <c r="A235" s="114"/>
      <c r="B235" s="105"/>
      <c r="C235" s="113"/>
      <c r="D235" s="113"/>
      <c r="E235" s="116"/>
      <c r="F235" s="197"/>
    </row>
    <row r="236" spans="1:6" s="117" customFormat="1" ht="15.75">
      <c r="A236" s="114"/>
      <c r="B236" s="105"/>
      <c r="C236" s="113"/>
      <c r="D236" s="113"/>
      <c r="E236" s="116"/>
      <c r="F236" s="197"/>
    </row>
    <row r="237" spans="1:6" s="117" customFormat="1" ht="15.75">
      <c r="A237" s="114"/>
      <c r="B237" s="105"/>
      <c r="C237" s="113"/>
      <c r="D237" s="113"/>
      <c r="E237" s="116"/>
      <c r="F237" s="197"/>
    </row>
    <row r="238" spans="1:6" s="117" customFormat="1" ht="15.75">
      <c r="A238" s="114"/>
      <c r="B238" s="105"/>
      <c r="C238" s="113"/>
      <c r="D238" s="113"/>
      <c r="E238" s="116"/>
      <c r="F238" s="197"/>
    </row>
    <row r="239" spans="1:6" s="117" customFormat="1" ht="15.75">
      <c r="A239" s="114"/>
      <c r="B239" s="105"/>
      <c r="C239" s="113"/>
      <c r="D239" s="113"/>
      <c r="E239" s="116"/>
      <c r="F239" s="197"/>
    </row>
    <row r="240" spans="1:6" s="117" customFormat="1" ht="15.75">
      <c r="A240" s="114"/>
      <c r="B240" s="105"/>
      <c r="C240" s="113"/>
      <c r="D240" s="113"/>
      <c r="E240" s="116"/>
      <c r="F240" s="197"/>
    </row>
    <row r="241" spans="1:6" s="117" customFormat="1" ht="15.75">
      <c r="A241" s="114"/>
      <c r="B241" s="105"/>
      <c r="C241" s="113"/>
      <c r="D241" s="113"/>
      <c r="E241" s="116"/>
      <c r="F241" s="197"/>
    </row>
    <row r="242" spans="1:6" s="117" customFormat="1" ht="15.75">
      <c r="A242" s="114"/>
      <c r="B242" s="105"/>
      <c r="C242" s="113"/>
      <c r="D242" s="113"/>
      <c r="E242" s="116"/>
      <c r="F242" s="197"/>
    </row>
    <row r="243" spans="1:6" s="117" customFormat="1" ht="15.75">
      <c r="A243" s="114"/>
      <c r="B243" s="105"/>
      <c r="C243" s="113"/>
      <c r="D243" s="113"/>
      <c r="E243" s="116"/>
      <c r="F243" s="197"/>
    </row>
    <row r="244" spans="1:6" s="117" customFormat="1" ht="15.75">
      <c r="A244" s="114"/>
      <c r="B244" s="105"/>
      <c r="C244" s="113"/>
      <c r="D244" s="113"/>
      <c r="E244" s="116"/>
      <c r="F244" s="197"/>
    </row>
    <row r="245" spans="1:6" s="117" customFormat="1" ht="15.75">
      <c r="A245" s="114"/>
      <c r="B245" s="105"/>
      <c r="C245" s="113"/>
      <c r="D245" s="113"/>
      <c r="E245" s="116"/>
      <c r="F245" s="197"/>
    </row>
    <row r="246" spans="1:6" s="117" customFormat="1" ht="15.75">
      <c r="A246" s="114"/>
      <c r="B246" s="105"/>
      <c r="C246" s="113"/>
      <c r="D246" s="113"/>
      <c r="E246" s="116"/>
      <c r="F246" s="197"/>
    </row>
    <row r="247" spans="1:6" s="117" customFormat="1" ht="15.75">
      <c r="A247" s="114"/>
      <c r="B247" s="105"/>
      <c r="C247" s="113"/>
      <c r="D247" s="113"/>
      <c r="E247" s="116"/>
      <c r="F247" s="197"/>
    </row>
    <row r="248" spans="1:6" s="117" customFormat="1" ht="15.75">
      <c r="A248" s="114"/>
      <c r="B248" s="105"/>
      <c r="C248" s="113"/>
      <c r="D248" s="113"/>
      <c r="E248" s="116"/>
      <c r="F248" s="197"/>
    </row>
    <row r="249" spans="1:6" s="117" customFormat="1" ht="15.75">
      <c r="A249" s="114"/>
      <c r="B249" s="105"/>
      <c r="C249" s="113"/>
      <c r="D249" s="113"/>
      <c r="E249" s="116"/>
      <c r="F249" s="197"/>
    </row>
    <row r="250" spans="1:6" s="117" customFormat="1" ht="15.75">
      <c r="A250" s="114"/>
      <c r="B250" s="105"/>
      <c r="C250" s="113"/>
      <c r="D250" s="113"/>
      <c r="E250" s="116"/>
      <c r="F250" s="197"/>
    </row>
    <row r="251" spans="1:6" s="117" customFormat="1" ht="15.75">
      <c r="A251" s="114"/>
      <c r="B251" s="105"/>
      <c r="C251" s="113"/>
      <c r="D251" s="113"/>
      <c r="E251" s="116"/>
      <c r="F251" s="197"/>
    </row>
    <row r="252" spans="1:6" s="117" customFormat="1" ht="15.75">
      <c r="A252" s="114"/>
      <c r="B252" s="105"/>
      <c r="C252" s="113"/>
      <c r="D252" s="113"/>
      <c r="E252" s="116"/>
      <c r="F252" s="197"/>
    </row>
    <row r="253" spans="1:6" s="117" customFormat="1" ht="15.75">
      <c r="A253" s="114"/>
      <c r="B253" s="105"/>
      <c r="C253" s="113"/>
      <c r="D253" s="113"/>
      <c r="E253" s="116"/>
      <c r="F253" s="197"/>
    </row>
    <row r="254" spans="1:6" s="117" customFormat="1" ht="15.75">
      <c r="A254" s="114"/>
      <c r="B254" s="105"/>
      <c r="C254" s="113"/>
      <c r="D254" s="113"/>
      <c r="E254" s="116"/>
      <c r="F254" s="197"/>
    </row>
    <row r="255" spans="1:6" s="117" customFormat="1" ht="15.75">
      <c r="A255" s="114"/>
      <c r="B255" s="105"/>
      <c r="C255" s="113"/>
      <c r="D255" s="113"/>
      <c r="E255" s="116"/>
      <c r="F255" s="197"/>
    </row>
    <row r="256" spans="1:6" s="117" customFormat="1" ht="15.75">
      <c r="A256" s="114"/>
      <c r="B256" s="105"/>
      <c r="C256" s="113"/>
      <c r="D256" s="113"/>
      <c r="E256" s="116"/>
      <c r="F256" s="197"/>
    </row>
    <row r="257" spans="1:6" s="117" customFormat="1" ht="15.75">
      <c r="A257" s="114"/>
      <c r="B257" s="105"/>
      <c r="C257" s="113"/>
      <c r="D257" s="113"/>
      <c r="E257" s="116"/>
      <c r="F257" s="197"/>
    </row>
    <row r="258" spans="1:6" s="117" customFormat="1" ht="15.75">
      <c r="A258" s="114"/>
      <c r="B258" s="105"/>
      <c r="C258" s="113"/>
      <c r="D258" s="113"/>
      <c r="E258" s="116"/>
      <c r="F258" s="197"/>
    </row>
    <row r="259" spans="1:6" s="117" customFormat="1" ht="15.75">
      <c r="A259" s="114"/>
      <c r="B259" s="105"/>
      <c r="C259" s="113"/>
      <c r="D259" s="113"/>
      <c r="E259" s="116"/>
      <c r="F259" s="197"/>
    </row>
    <row r="260" spans="1:6" s="117" customFormat="1" ht="15.75">
      <c r="A260" s="114"/>
      <c r="B260" s="105"/>
      <c r="C260" s="113"/>
      <c r="D260" s="113"/>
      <c r="E260" s="116"/>
      <c r="F260" s="197"/>
    </row>
    <row r="261" spans="1:6" s="117" customFormat="1" ht="15.75">
      <c r="A261" s="114"/>
      <c r="B261" s="105"/>
      <c r="C261" s="113"/>
      <c r="D261" s="113"/>
      <c r="E261" s="116"/>
      <c r="F261" s="197"/>
    </row>
    <row r="262" spans="1:6" s="117" customFormat="1" ht="15.75">
      <c r="A262" s="114"/>
      <c r="B262" s="105"/>
      <c r="C262" s="113"/>
      <c r="D262" s="113"/>
      <c r="E262" s="116"/>
      <c r="F262" s="197"/>
    </row>
    <row r="263" spans="1:6" s="117" customFormat="1" ht="15.75">
      <c r="A263" s="114"/>
      <c r="B263" s="105"/>
      <c r="C263" s="113"/>
      <c r="D263" s="113"/>
      <c r="E263" s="116"/>
      <c r="F263" s="197"/>
    </row>
    <row r="264" spans="1:6" s="117" customFormat="1" ht="15.75">
      <c r="A264" s="114"/>
      <c r="B264" s="105"/>
      <c r="C264" s="113"/>
      <c r="D264" s="113"/>
      <c r="E264" s="116"/>
      <c r="F264" s="197"/>
    </row>
    <row r="265" spans="1:6" s="117" customFormat="1" ht="15.75">
      <c r="A265" s="114"/>
      <c r="B265" s="105"/>
      <c r="C265" s="113"/>
      <c r="D265" s="113"/>
      <c r="E265" s="116"/>
      <c r="F265" s="197"/>
    </row>
    <row r="266" spans="1:6" s="117" customFormat="1" ht="15.75">
      <c r="A266" s="114"/>
      <c r="B266" s="105"/>
      <c r="C266" s="113"/>
      <c r="D266" s="113"/>
      <c r="E266" s="116"/>
      <c r="F266" s="197"/>
    </row>
    <row r="267" spans="1:6" s="117" customFormat="1" ht="15.75">
      <c r="A267" s="114"/>
      <c r="B267" s="105"/>
      <c r="C267" s="113"/>
      <c r="D267" s="113"/>
      <c r="E267" s="116"/>
      <c r="F267" s="197"/>
    </row>
    <row r="268" spans="1:6" s="117" customFormat="1" ht="15.75">
      <c r="A268" s="114"/>
      <c r="B268" s="105"/>
      <c r="C268" s="113"/>
      <c r="D268" s="113"/>
      <c r="E268" s="116"/>
      <c r="F268" s="197"/>
    </row>
    <row r="269" spans="1:6" s="117" customFormat="1" ht="15.75">
      <c r="A269" s="114"/>
      <c r="B269" s="105"/>
      <c r="C269" s="113"/>
      <c r="D269" s="113"/>
      <c r="E269" s="116"/>
      <c r="F269" s="197"/>
    </row>
    <row r="270" spans="1:6" s="117" customFormat="1" ht="15.75">
      <c r="A270" s="114"/>
      <c r="B270" s="105"/>
      <c r="C270" s="113"/>
      <c r="D270" s="113"/>
      <c r="E270" s="116"/>
      <c r="F270" s="197"/>
    </row>
    <row r="271" spans="1:6" s="117" customFormat="1" ht="15.75">
      <c r="A271" s="114"/>
      <c r="B271" s="105"/>
      <c r="C271" s="113"/>
      <c r="D271" s="113"/>
      <c r="E271" s="116"/>
      <c r="F271" s="197"/>
    </row>
    <row r="272" spans="1:6" s="117" customFormat="1" ht="15.75">
      <c r="A272" s="114"/>
      <c r="B272" s="105"/>
      <c r="C272" s="113"/>
      <c r="D272" s="113"/>
      <c r="E272" s="116"/>
      <c r="F272" s="197"/>
    </row>
    <row r="273" spans="1:6" s="117" customFormat="1" ht="15.75">
      <c r="A273" s="114"/>
      <c r="B273" s="105"/>
      <c r="C273" s="113"/>
      <c r="D273" s="113"/>
      <c r="E273" s="116"/>
      <c r="F273" s="197"/>
    </row>
    <row r="274" spans="1:6" s="117" customFormat="1" ht="15.75">
      <c r="A274" s="114"/>
      <c r="B274" s="105"/>
      <c r="C274" s="113"/>
      <c r="D274" s="113"/>
      <c r="E274" s="116"/>
      <c r="F274" s="197"/>
    </row>
    <row r="275" spans="1:6" s="117" customFormat="1" ht="15.75">
      <c r="A275" s="114"/>
      <c r="B275" s="105"/>
      <c r="C275" s="113"/>
      <c r="D275" s="113"/>
      <c r="E275" s="116"/>
      <c r="F275" s="197"/>
    </row>
    <row r="276" spans="1:6" s="117" customFormat="1" ht="15.75">
      <c r="A276" s="114"/>
      <c r="B276" s="105"/>
      <c r="C276" s="113"/>
      <c r="D276" s="113"/>
      <c r="E276" s="116"/>
      <c r="F276" s="197"/>
    </row>
    <row r="277" spans="1:6" s="117" customFormat="1" ht="15.75">
      <c r="A277" s="114"/>
      <c r="B277" s="105"/>
      <c r="C277" s="113"/>
      <c r="D277" s="113"/>
      <c r="E277" s="116"/>
      <c r="F277" s="197"/>
    </row>
    <row r="278" spans="1:6" s="117" customFormat="1" ht="15.75">
      <c r="A278" s="114"/>
      <c r="B278" s="105"/>
      <c r="C278" s="113"/>
      <c r="D278" s="113"/>
      <c r="E278" s="116"/>
      <c r="F278" s="197"/>
    </row>
    <row r="279" spans="1:6" s="117" customFormat="1" ht="15.75">
      <c r="A279" s="114"/>
      <c r="B279" s="105"/>
      <c r="C279" s="113"/>
      <c r="D279" s="113"/>
      <c r="E279" s="116"/>
      <c r="F279" s="197"/>
    </row>
    <row r="280" spans="1:6" s="117" customFormat="1" ht="15.75">
      <c r="A280" s="114"/>
      <c r="B280" s="105"/>
      <c r="C280" s="113"/>
      <c r="D280" s="113"/>
      <c r="E280" s="116"/>
      <c r="F280" s="197"/>
    </row>
    <row r="281" spans="1:6" s="117" customFormat="1" ht="15.75">
      <c r="A281" s="114"/>
      <c r="B281" s="105"/>
      <c r="C281" s="113"/>
      <c r="D281" s="113"/>
      <c r="E281" s="116"/>
      <c r="F281" s="197"/>
    </row>
    <row r="282" spans="1:6" s="117" customFormat="1" ht="15.75">
      <c r="A282" s="114"/>
      <c r="B282" s="105"/>
      <c r="C282" s="113"/>
      <c r="D282" s="113"/>
      <c r="E282" s="116"/>
      <c r="F282" s="197"/>
    </row>
    <row r="283" spans="1:6" s="117" customFormat="1" ht="15.75">
      <c r="A283" s="114"/>
      <c r="B283" s="105"/>
      <c r="C283" s="113"/>
      <c r="D283" s="113"/>
      <c r="E283" s="116"/>
      <c r="F283" s="197"/>
    </row>
    <row r="284" spans="1:6" s="117" customFormat="1" ht="15.75">
      <c r="A284" s="114"/>
      <c r="B284" s="105"/>
      <c r="C284" s="113"/>
      <c r="D284" s="113"/>
      <c r="E284" s="116"/>
      <c r="F284" s="197"/>
    </row>
    <row r="285" spans="1:6" s="117" customFormat="1" ht="15.75">
      <c r="A285" s="114"/>
      <c r="B285" s="105"/>
      <c r="C285" s="113"/>
      <c r="D285" s="113"/>
      <c r="E285" s="116"/>
      <c r="F285" s="197"/>
    </row>
    <row r="286" spans="1:6" s="117" customFormat="1" ht="15.75">
      <c r="A286" s="114"/>
      <c r="B286" s="105"/>
      <c r="C286" s="113"/>
      <c r="D286" s="113"/>
      <c r="E286" s="116"/>
      <c r="F286" s="197"/>
    </row>
    <row r="287" spans="1:6" s="117" customFormat="1" ht="15.75">
      <c r="A287" s="114"/>
      <c r="B287" s="105"/>
      <c r="C287" s="113"/>
      <c r="D287" s="113"/>
      <c r="E287" s="116"/>
      <c r="F287" s="197"/>
    </row>
    <row r="288" spans="1:6" s="117" customFormat="1" ht="15.75">
      <c r="A288" s="114"/>
      <c r="B288" s="105"/>
      <c r="C288" s="113"/>
      <c r="D288" s="113"/>
      <c r="E288" s="116"/>
      <c r="F288" s="197"/>
    </row>
    <row r="289" spans="1:6" s="117" customFormat="1" ht="15.75">
      <c r="A289" s="114"/>
      <c r="B289" s="105"/>
      <c r="C289" s="113"/>
      <c r="D289" s="113"/>
      <c r="E289" s="116"/>
      <c r="F289" s="197"/>
    </row>
    <row r="290" spans="1:6" s="117" customFormat="1" ht="15.75">
      <c r="A290" s="114"/>
      <c r="B290" s="105"/>
      <c r="C290" s="113"/>
      <c r="D290" s="113"/>
      <c r="E290" s="116"/>
      <c r="F290" s="197"/>
    </row>
    <row r="291" spans="1:6" s="117" customFormat="1" ht="15.75">
      <c r="A291" s="114"/>
      <c r="B291" s="105"/>
      <c r="C291" s="113"/>
      <c r="D291" s="113"/>
      <c r="E291" s="116"/>
      <c r="F291" s="197"/>
    </row>
    <row r="292" spans="1:6" s="117" customFormat="1" ht="15.75">
      <c r="A292" s="114"/>
      <c r="B292" s="105"/>
      <c r="C292" s="113"/>
      <c r="D292" s="113"/>
      <c r="E292" s="116"/>
      <c r="F292" s="197"/>
    </row>
    <row r="293" spans="1:6" s="117" customFormat="1" ht="15.75">
      <c r="A293" s="114"/>
      <c r="B293" s="105"/>
      <c r="C293" s="113"/>
      <c r="D293" s="113"/>
      <c r="E293" s="116"/>
      <c r="F293" s="197"/>
    </row>
    <row r="294" spans="1:6" s="117" customFormat="1" ht="15.75">
      <c r="A294" s="114"/>
      <c r="B294" s="105"/>
      <c r="C294" s="113"/>
      <c r="D294" s="113"/>
      <c r="E294" s="116"/>
      <c r="F294" s="197"/>
    </row>
    <row r="295" spans="1:6" s="117" customFormat="1" ht="15.75">
      <c r="A295" s="114"/>
      <c r="B295" s="105"/>
      <c r="C295" s="113"/>
      <c r="D295" s="113"/>
      <c r="E295" s="116"/>
      <c r="F295" s="197"/>
    </row>
    <row r="296" spans="1:6" s="117" customFormat="1" ht="15.75">
      <c r="A296" s="114"/>
      <c r="B296" s="105"/>
      <c r="C296" s="113"/>
      <c r="D296" s="113"/>
      <c r="E296" s="116"/>
      <c r="F296" s="197"/>
    </row>
    <row r="297" spans="1:6" s="117" customFormat="1" ht="15.75">
      <c r="A297" s="114"/>
      <c r="B297" s="105"/>
      <c r="C297" s="113"/>
      <c r="D297" s="113"/>
      <c r="E297" s="116"/>
      <c r="F297" s="197"/>
    </row>
    <row r="298" spans="1:6" s="117" customFormat="1" ht="15.75">
      <c r="A298" s="114"/>
      <c r="B298" s="105"/>
      <c r="C298" s="113"/>
      <c r="D298" s="113"/>
      <c r="E298" s="116"/>
      <c r="F298" s="197"/>
    </row>
    <row r="299" spans="1:6" s="117" customFormat="1" ht="15.75">
      <c r="A299" s="114"/>
      <c r="B299" s="105"/>
      <c r="C299" s="113"/>
      <c r="D299" s="113"/>
      <c r="E299" s="116"/>
      <c r="F299" s="197"/>
    </row>
    <row r="300" spans="1:6" s="117" customFormat="1" ht="15.75">
      <c r="A300" s="114"/>
      <c r="B300" s="105"/>
      <c r="C300" s="113"/>
      <c r="D300" s="113"/>
      <c r="E300" s="116"/>
      <c r="F300" s="197"/>
    </row>
    <row r="301" spans="1:6" s="117" customFormat="1" ht="15.75">
      <c r="A301" s="114"/>
      <c r="B301" s="105"/>
      <c r="C301" s="113"/>
      <c r="D301" s="113"/>
      <c r="E301" s="116"/>
      <c r="F301" s="197"/>
    </row>
    <row r="302" spans="1:6" s="117" customFormat="1" ht="15.75">
      <c r="A302" s="114"/>
      <c r="B302" s="105"/>
      <c r="C302" s="113"/>
      <c r="D302" s="113"/>
      <c r="E302" s="116"/>
      <c r="F302" s="197"/>
    </row>
    <row r="303" spans="1:6" s="117" customFormat="1" ht="15.75">
      <c r="A303" s="114"/>
      <c r="B303" s="105"/>
      <c r="C303" s="113"/>
      <c r="D303" s="113"/>
      <c r="E303" s="116"/>
      <c r="F303" s="197"/>
    </row>
    <row r="304" spans="1:6" s="117" customFormat="1" ht="15.75">
      <c r="A304" s="114"/>
      <c r="B304" s="105"/>
      <c r="C304" s="113"/>
      <c r="D304" s="113"/>
      <c r="E304" s="116"/>
      <c r="F304" s="197"/>
    </row>
    <row r="305" spans="1:6" s="117" customFormat="1" ht="15.75">
      <c r="A305" s="114"/>
      <c r="B305" s="105"/>
      <c r="C305" s="113"/>
      <c r="D305" s="113"/>
      <c r="E305" s="116"/>
      <c r="F305" s="197"/>
    </row>
    <row r="306" spans="1:6" s="117" customFormat="1" ht="15.75">
      <c r="A306" s="114"/>
      <c r="B306" s="105"/>
      <c r="C306" s="113"/>
      <c r="D306" s="113"/>
      <c r="E306" s="116"/>
      <c r="F306" s="197"/>
    </row>
    <row r="307" spans="1:6" s="117" customFormat="1" ht="15.75">
      <c r="A307" s="114"/>
      <c r="B307" s="105"/>
      <c r="C307" s="113"/>
      <c r="D307" s="113"/>
      <c r="E307" s="116"/>
      <c r="F307" s="197"/>
    </row>
    <row r="308" spans="1:6" s="117" customFormat="1" ht="15.75">
      <c r="A308" s="114"/>
      <c r="B308" s="105"/>
      <c r="C308" s="113"/>
      <c r="D308" s="113"/>
      <c r="E308" s="116"/>
      <c r="F308" s="197"/>
    </row>
    <row r="309" spans="1:6" s="117" customFormat="1" ht="15.75">
      <c r="A309" s="114"/>
      <c r="B309" s="105"/>
      <c r="C309" s="113"/>
      <c r="D309" s="113"/>
      <c r="E309" s="116"/>
      <c r="F309" s="197"/>
    </row>
    <row r="310" spans="1:6" s="117" customFormat="1" ht="15.75">
      <c r="A310" s="114"/>
      <c r="B310" s="105"/>
      <c r="C310" s="113"/>
      <c r="D310" s="113"/>
      <c r="E310" s="116"/>
      <c r="F310" s="197"/>
    </row>
    <row r="311" spans="1:6" s="117" customFormat="1" ht="15.75">
      <c r="A311" s="114"/>
      <c r="B311" s="105"/>
      <c r="C311" s="113"/>
      <c r="D311" s="113"/>
      <c r="E311" s="116"/>
      <c r="F311" s="197"/>
    </row>
    <row r="312" spans="1:6" s="117" customFormat="1" ht="15.75">
      <c r="A312" s="114"/>
      <c r="B312" s="105"/>
      <c r="C312" s="113"/>
      <c r="D312" s="113"/>
      <c r="E312" s="116"/>
      <c r="F312" s="197"/>
    </row>
    <row r="313" spans="1:6" s="117" customFormat="1" ht="15.75">
      <c r="A313" s="114"/>
      <c r="B313" s="105"/>
      <c r="C313" s="113"/>
      <c r="D313" s="113"/>
      <c r="E313" s="116"/>
      <c r="F313" s="197"/>
    </row>
    <row r="314" spans="1:6" s="117" customFormat="1" ht="15.75">
      <c r="A314" s="114"/>
      <c r="B314" s="105"/>
      <c r="C314" s="113"/>
      <c r="D314" s="113"/>
      <c r="E314" s="116"/>
      <c r="F314" s="197"/>
    </row>
    <row r="315" spans="1:6" s="117" customFormat="1" ht="15.75">
      <c r="A315" s="114"/>
      <c r="B315" s="105"/>
      <c r="C315" s="113"/>
      <c r="D315" s="113"/>
      <c r="E315" s="116"/>
      <c r="F315" s="197"/>
    </row>
    <row r="316" spans="1:6" s="117" customFormat="1" ht="15.75">
      <c r="A316" s="114"/>
      <c r="B316" s="105"/>
      <c r="C316" s="113"/>
      <c r="D316" s="113"/>
      <c r="E316" s="116"/>
      <c r="F316" s="197"/>
    </row>
    <row r="317" spans="1:6" s="117" customFormat="1" ht="15.75">
      <c r="A317" s="114"/>
      <c r="B317" s="105"/>
      <c r="C317" s="113"/>
      <c r="D317" s="113"/>
      <c r="E317" s="116"/>
      <c r="F317" s="197"/>
    </row>
    <row r="318" spans="1:6" s="117" customFormat="1" ht="15.75">
      <c r="A318" s="114"/>
      <c r="B318" s="105"/>
      <c r="C318" s="113"/>
      <c r="D318" s="113"/>
      <c r="E318" s="116"/>
      <c r="F318" s="197"/>
    </row>
    <row r="319" spans="1:6" s="117" customFormat="1" ht="15.75">
      <c r="A319" s="114"/>
      <c r="B319" s="105"/>
      <c r="C319" s="113"/>
      <c r="D319" s="113"/>
      <c r="E319" s="116"/>
      <c r="F319" s="197"/>
    </row>
    <row r="320" spans="1:6" s="117" customFormat="1" ht="15.75">
      <c r="A320" s="114"/>
      <c r="B320" s="105"/>
      <c r="C320" s="113"/>
      <c r="D320" s="113"/>
      <c r="E320" s="116"/>
      <c r="F320" s="197"/>
    </row>
    <row r="321" spans="1:6" s="117" customFormat="1" ht="15.75">
      <c r="A321" s="114"/>
      <c r="B321" s="105"/>
      <c r="C321" s="113"/>
      <c r="D321" s="113"/>
      <c r="E321" s="116"/>
      <c r="F321" s="197"/>
    </row>
    <row r="322" spans="1:6" s="117" customFormat="1" ht="15.75">
      <c r="A322" s="114"/>
      <c r="B322" s="105"/>
      <c r="C322" s="113"/>
      <c r="D322" s="113"/>
      <c r="E322" s="116"/>
      <c r="F322" s="197"/>
    </row>
    <row r="323" spans="1:6" s="117" customFormat="1" ht="15.75">
      <c r="A323" s="114"/>
      <c r="B323" s="105"/>
      <c r="C323" s="113"/>
      <c r="D323" s="113"/>
      <c r="E323" s="116"/>
      <c r="F323" s="197"/>
    </row>
    <row r="324" spans="1:6" s="117" customFormat="1" ht="15.75">
      <c r="A324" s="114"/>
      <c r="B324" s="105"/>
      <c r="C324" s="113"/>
      <c r="D324" s="113"/>
      <c r="E324" s="116"/>
      <c r="F324" s="197"/>
    </row>
    <row r="325" spans="1:6" s="117" customFormat="1" ht="15.75">
      <c r="A325" s="114"/>
      <c r="B325" s="105"/>
      <c r="C325" s="113"/>
      <c r="D325" s="113"/>
      <c r="E325" s="116"/>
      <c r="F325" s="197"/>
    </row>
    <row r="326" spans="1:6" s="117" customFormat="1" ht="15.75">
      <c r="A326" s="114"/>
      <c r="B326" s="105"/>
      <c r="C326" s="113"/>
      <c r="D326" s="113"/>
      <c r="E326" s="116"/>
      <c r="F326" s="197"/>
    </row>
    <row r="327" spans="1:6" s="117" customFormat="1" ht="15.75">
      <c r="A327" s="114"/>
      <c r="B327" s="105"/>
      <c r="C327" s="113"/>
      <c r="D327" s="113"/>
      <c r="E327" s="116"/>
      <c r="F327" s="197"/>
    </row>
    <row r="328" spans="1:6" s="117" customFormat="1" ht="15.75">
      <c r="A328" s="114"/>
      <c r="B328" s="105"/>
      <c r="C328" s="113"/>
      <c r="D328" s="113"/>
      <c r="E328" s="116"/>
      <c r="F328" s="197"/>
    </row>
    <row r="329" spans="1:6" s="117" customFormat="1" ht="15.75">
      <c r="A329" s="114"/>
      <c r="B329" s="105"/>
      <c r="C329" s="113"/>
      <c r="D329" s="113"/>
      <c r="E329" s="116"/>
      <c r="F329" s="197"/>
    </row>
    <row r="330" spans="1:6" s="117" customFormat="1" ht="15.75">
      <c r="A330" s="114"/>
      <c r="B330" s="105"/>
      <c r="C330" s="113"/>
      <c r="D330" s="113"/>
      <c r="E330" s="116"/>
      <c r="F330" s="197"/>
    </row>
    <row r="331" spans="1:6" s="117" customFormat="1" ht="15.75">
      <c r="A331" s="114"/>
      <c r="B331" s="105"/>
      <c r="C331" s="113"/>
      <c r="D331" s="113"/>
      <c r="E331" s="116"/>
      <c r="F331" s="197"/>
    </row>
    <row r="332" spans="1:6" s="117" customFormat="1" ht="15.75">
      <c r="A332" s="114"/>
      <c r="B332" s="105"/>
      <c r="C332" s="113"/>
      <c r="D332" s="113"/>
      <c r="E332" s="116"/>
      <c r="F332" s="197"/>
    </row>
    <row r="333" spans="1:6" s="117" customFormat="1" ht="15.75">
      <c r="A333" s="114"/>
      <c r="B333" s="105"/>
      <c r="C333" s="113"/>
      <c r="D333" s="113"/>
      <c r="E333" s="116"/>
      <c r="F333" s="197"/>
    </row>
    <row r="334" spans="1:6" s="117" customFormat="1" ht="15.75">
      <c r="A334" s="114"/>
      <c r="B334" s="105"/>
      <c r="C334" s="113"/>
      <c r="D334" s="113"/>
      <c r="E334" s="116"/>
      <c r="F334" s="197"/>
    </row>
    <row r="335" spans="1:6" s="117" customFormat="1" ht="15.75">
      <c r="A335" s="114"/>
      <c r="B335" s="105"/>
      <c r="C335" s="113"/>
      <c r="D335" s="113"/>
      <c r="E335" s="116"/>
      <c r="F335" s="197"/>
    </row>
    <row r="336" spans="1:6" s="117" customFormat="1" ht="15.75">
      <c r="A336" s="114"/>
      <c r="B336" s="105"/>
      <c r="C336" s="113"/>
      <c r="D336" s="113"/>
      <c r="E336" s="116"/>
      <c r="F336" s="197"/>
    </row>
    <row r="337" spans="1:6" s="117" customFormat="1" ht="15.75">
      <c r="A337" s="114"/>
      <c r="B337" s="105"/>
      <c r="C337" s="113"/>
      <c r="D337" s="113"/>
      <c r="E337" s="116"/>
      <c r="F337" s="197"/>
    </row>
    <row r="338" spans="1:6" s="117" customFormat="1" ht="15.75">
      <c r="A338" s="114"/>
      <c r="B338" s="105"/>
      <c r="C338" s="113"/>
      <c r="D338" s="113"/>
      <c r="E338" s="116"/>
      <c r="F338" s="197"/>
    </row>
    <row r="339" spans="1:6" s="117" customFormat="1" ht="15.75">
      <c r="A339" s="114"/>
      <c r="B339" s="105"/>
      <c r="C339" s="113"/>
      <c r="D339" s="113"/>
      <c r="E339" s="116"/>
      <c r="F339" s="197"/>
    </row>
    <row r="340" spans="1:6" s="117" customFormat="1" ht="15.75">
      <c r="A340" s="114"/>
      <c r="B340" s="105"/>
      <c r="C340" s="113"/>
      <c r="D340" s="113"/>
      <c r="E340" s="116"/>
      <c r="F340" s="197"/>
    </row>
    <row r="341" spans="1:6" s="117" customFormat="1" ht="15.75">
      <c r="A341" s="114"/>
      <c r="B341" s="105"/>
      <c r="C341" s="113"/>
      <c r="D341" s="113"/>
      <c r="E341" s="116"/>
      <c r="F341" s="197"/>
    </row>
    <row r="342" spans="1:6" s="117" customFormat="1" ht="15.75">
      <c r="A342" s="114"/>
      <c r="B342" s="105"/>
      <c r="C342" s="113"/>
      <c r="D342" s="113"/>
      <c r="E342" s="116"/>
      <c r="F342" s="197"/>
    </row>
    <row r="343" spans="1:6" s="117" customFormat="1" ht="15.75">
      <c r="A343" s="114"/>
      <c r="B343" s="105"/>
      <c r="C343" s="113"/>
      <c r="D343" s="113"/>
      <c r="E343" s="116"/>
      <c r="F343" s="197"/>
    </row>
    <row r="344" spans="1:6" s="117" customFormat="1" ht="15.75">
      <c r="A344" s="114"/>
      <c r="B344" s="105"/>
      <c r="C344" s="113"/>
      <c r="D344" s="113"/>
      <c r="E344" s="116"/>
      <c r="F344" s="197"/>
    </row>
    <row r="345" spans="1:6" s="117" customFormat="1" ht="15.75">
      <c r="A345" s="114"/>
      <c r="B345" s="105"/>
      <c r="C345" s="113"/>
      <c r="D345" s="113"/>
      <c r="E345" s="116"/>
      <c r="F345" s="197"/>
    </row>
    <row r="346" spans="1:6" s="117" customFormat="1" ht="15.75">
      <c r="A346" s="114"/>
      <c r="B346" s="105"/>
      <c r="C346" s="113"/>
      <c r="D346" s="113"/>
      <c r="E346" s="116"/>
      <c r="F346" s="197"/>
    </row>
    <row r="347" spans="1:6" s="117" customFormat="1" ht="15.75">
      <c r="A347" s="114"/>
      <c r="B347" s="105"/>
      <c r="C347" s="113"/>
      <c r="D347" s="113"/>
      <c r="E347" s="116"/>
      <c r="F347" s="197"/>
    </row>
    <row r="348" spans="1:6" s="117" customFormat="1" ht="15.75">
      <c r="A348" s="114"/>
      <c r="B348" s="105"/>
      <c r="C348" s="113"/>
      <c r="D348" s="113"/>
      <c r="E348" s="116"/>
      <c r="F348" s="197"/>
    </row>
    <row r="349" spans="1:6" s="117" customFormat="1" ht="15.75">
      <c r="A349" s="114"/>
      <c r="B349" s="105"/>
      <c r="C349" s="113"/>
      <c r="D349" s="113"/>
      <c r="E349" s="116"/>
      <c r="F349" s="197"/>
    </row>
    <row r="350" spans="1:6" s="117" customFormat="1" ht="15.75">
      <c r="A350" s="114"/>
      <c r="B350" s="105"/>
      <c r="C350" s="113"/>
      <c r="D350" s="113"/>
      <c r="E350" s="116"/>
      <c r="F350" s="197"/>
    </row>
    <row r="351" spans="1:6" s="117" customFormat="1" ht="15.75">
      <c r="A351" s="114"/>
      <c r="B351" s="105"/>
      <c r="C351" s="113"/>
      <c r="D351" s="113"/>
      <c r="E351" s="116"/>
      <c r="F351" s="197"/>
    </row>
    <row r="352" spans="1:6" s="117" customFormat="1" ht="15.75">
      <c r="A352" s="114"/>
      <c r="B352" s="105"/>
      <c r="C352" s="113"/>
      <c r="D352" s="113"/>
      <c r="E352" s="116"/>
      <c r="F352" s="197"/>
    </row>
    <row r="353" spans="1:6" s="117" customFormat="1" ht="15.75">
      <c r="A353" s="114"/>
      <c r="B353" s="105"/>
      <c r="C353" s="113"/>
      <c r="D353" s="113"/>
      <c r="E353" s="116"/>
      <c r="F353" s="197"/>
    </row>
    <row r="354" spans="1:6" s="117" customFormat="1" ht="15.75">
      <c r="A354" s="114"/>
      <c r="B354" s="105"/>
      <c r="C354" s="113"/>
      <c r="D354" s="113"/>
      <c r="E354" s="116"/>
      <c r="F354" s="197"/>
    </row>
    <row r="355" spans="1:6" s="117" customFormat="1" ht="15.75">
      <c r="A355" s="114"/>
      <c r="B355" s="105"/>
      <c r="C355" s="113"/>
      <c r="D355" s="113"/>
      <c r="E355" s="116"/>
      <c r="F355" s="197"/>
    </row>
    <row r="356" spans="1:6" s="117" customFormat="1" ht="15.75">
      <c r="A356" s="114"/>
      <c r="B356" s="105"/>
      <c r="C356" s="113"/>
      <c r="D356" s="113"/>
      <c r="E356" s="116"/>
      <c r="F356" s="197"/>
    </row>
    <row r="357" spans="1:6" s="117" customFormat="1" ht="15.75">
      <c r="A357" s="114"/>
      <c r="B357" s="105"/>
      <c r="C357" s="113"/>
      <c r="D357" s="113"/>
      <c r="E357" s="116"/>
      <c r="F357" s="197"/>
    </row>
    <row r="358" spans="1:6" s="117" customFormat="1" ht="15.75">
      <c r="A358" s="114"/>
      <c r="B358" s="105"/>
      <c r="C358" s="113"/>
      <c r="D358" s="113"/>
      <c r="E358" s="116"/>
      <c r="F358" s="197"/>
    </row>
    <row r="359" spans="1:6" s="117" customFormat="1" ht="15.75">
      <c r="A359" s="114"/>
      <c r="B359" s="105"/>
      <c r="C359" s="113"/>
      <c r="D359" s="113"/>
      <c r="E359" s="116"/>
      <c r="F359" s="197"/>
    </row>
    <row r="360" spans="1:6" s="117" customFormat="1" ht="15.75">
      <c r="A360" s="114"/>
      <c r="B360" s="105"/>
      <c r="C360" s="113"/>
      <c r="D360" s="113"/>
      <c r="E360" s="116"/>
      <c r="F360" s="197"/>
    </row>
    <row r="361" spans="1:6" s="117" customFormat="1" ht="15.75">
      <c r="A361" s="114"/>
      <c r="B361" s="105"/>
      <c r="C361" s="113"/>
      <c r="D361" s="113"/>
      <c r="E361" s="116"/>
      <c r="F361" s="197"/>
    </row>
    <row r="362" spans="1:6" s="117" customFormat="1" ht="15.75">
      <c r="A362" s="114"/>
      <c r="B362" s="105"/>
      <c r="C362" s="113"/>
      <c r="D362" s="113"/>
      <c r="E362" s="116"/>
      <c r="F362" s="197"/>
    </row>
    <row r="363" spans="1:6" s="117" customFormat="1" ht="15.75">
      <c r="A363" s="114"/>
      <c r="B363" s="105"/>
      <c r="C363" s="113"/>
      <c r="D363" s="113"/>
      <c r="E363" s="116"/>
      <c r="F363" s="197"/>
    </row>
    <row r="364" spans="1:6" s="117" customFormat="1" ht="15.75">
      <c r="A364" s="114"/>
      <c r="B364" s="105"/>
      <c r="C364" s="113"/>
      <c r="D364" s="113"/>
      <c r="E364" s="116"/>
      <c r="F364" s="197"/>
    </row>
    <row r="365" spans="1:6" s="117" customFormat="1" ht="15.75">
      <c r="A365" s="114"/>
      <c r="B365" s="105"/>
      <c r="C365" s="113"/>
      <c r="D365" s="113"/>
      <c r="E365" s="116"/>
      <c r="F365" s="197"/>
    </row>
    <row r="366" spans="1:6" s="117" customFormat="1" ht="15.75">
      <c r="A366" s="114"/>
      <c r="B366" s="105"/>
      <c r="C366" s="113"/>
      <c r="D366" s="113"/>
      <c r="E366" s="116"/>
      <c r="F366" s="197"/>
    </row>
    <row r="367" spans="1:6" s="117" customFormat="1" ht="15.75">
      <c r="A367" s="114"/>
      <c r="B367" s="105"/>
      <c r="C367" s="113"/>
      <c r="D367" s="113"/>
      <c r="E367" s="116"/>
      <c r="F367" s="197"/>
    </row>
    <row r="368" spans="1:6" s="117" customFormat="1" ht="15.75">
      <c r="A368" s="114"/>
      <c r="B368" s="105"/>
      <c r="C368" s="113"/>
      <c r="D368" s="113"/>
      <c r="E368" s="116"/>
      <c r="F368" s="197"/>
    </row>
    <row r="369" spans="1:6" s="117" customFormat="1" ht="15.75">
      <c r="A369" s="114"/>
      <c r="B369" s="105"/>
      <c r="C369" s="113"/>
      <c r="D369" s="113"/>
      <c r="E369" s="116"/>
      <c r="F369" s="197"/>
    </row>
    <row r="370" spans="1:6" s="117" customFormat="1" ht="15.75">
      <c r="A370" s="114"/>
      <c r="B370" s="105"/>
      <c r="C370" s="113"/>
      <c r="D370" s="113"/>
      <c r="E370" s="116"/>
      <c r="F370" s="197"/>
    </row>
    <row r="371" spans="1:6" s="117" customFormat="1" ht="15.75">
      <c r="A371" s="114"/>
      <c r="B371" s="105"/>
      <c r="C371" s="113"/>
      <c r="D371" s="113"/>
      <c r="E371" s="116"/>
      <c r="F371" s="197"/>
    </row>
    <row r="372" spans="1:6" s="117" customFormat="1" ht="15.75">
      <c r="A372" s="114"/>
      <c r="B372" s="105"/>
      <c r="C372" s="113"/>
      <c r="D372" s="113"/>
      <c r="E372" s="116"/>
      <c r="F372" s="197"/>
    </row>
    <row r="373" spans="1:6" s="117" customFormat="1" ht="15.75">
      <c r="A373" s="114"/>
      <c r="B373" s="105"/>
      <c r="C373" s="113"/>
      <c r="D373" s="113"/>
      <c r="E373" s="116"/>
      <c r="F373" s="197"/>
    </row>
    <row r="374" spans="1:6" s="117" customFormat="1" ht="15.75">
      <c r="A374" s="114"/>
      <c r="B374" s="105"/>
      <c r="C374" s="113"/>
      <c r="D374" s="113"/>
      <c r="E374" s="116"/>
      <c r="F374" s="197"/>
    </row>
    <row r="375" spans="1:6" s="117" customFormat="1" ht="15.75">
      <c r="A375" s="114"/>
      <c r="B375" s="105"/>
      <c r="C375" s="113"/>
      <c r="D375" s="113"/>
      <c r="E375" s="116"/>
      <c r="F375" s="197"/>
    </row>
    <row r="376" spans="1:6" s="117" customFormat="1" ht="15.75">
      <c r="A376" s="114"/>
      <c r="B376" s="105"/>
      <c r="C376" s="113"/>
      <c r="D376" s="113"/>
      <c r="E376" s="116"/>
      <c r="F376" s="197"/>
    </row>
    <row r="377" spans="1:6" s="117" customFormat="1" ht="15.75">
      <c r="A377" s="114"/>
      <c r="B377" s="105"/>
      <c r="C377" s="113"/>
      <c r="D377" s="113"/>
      <c r="E377" s="116"/>
      <c r="F377" s="197"/>
    </row>
    <row r="378" spans="1:6" s="117" customFormat="1" ht="15.75">
      <c r="A378" s="114"/>
      <c r="B378" s="105"/>
      <c r="C378" s="113"/>
      <c r="D378" s="113"/>
      <c r="E378" s="116"/>
      <c r="F378" s="197"/>
    </row>
    <row r="379" spans="1:6" s="117" customFormat="1" ht="15.75">
      <c r="A379" s="114"/>
      <c r="B379" s="105"/>
      <c r="C379" s="113"/>
      <c r="D379" s="113"/>
      <c r="E379" s="116"/>
      <c r="F379" s="197"/>
    </row>
    <row r="380" spans="1:6" s="117" customFormat="1" ht="15.75">
      <c r="A380" s="114"/>
      <c r="B380" s="105"/>
      <c r="C380" s="113"/>
      <c r="D380" s="113"/>
      <c r="E380" s="116"/>
      <c r="F380" s="197"/>
    </row>
    <row r="381" spans="1:6" s="117" customFormat="1" ht="15.75">
      <c r="A381" s="114"/>
      <c r="B381" s="105"/>
      <c r="C381" s="113"/>
      <c r="D381" s="113"/>
      <c r="E381" s="116"/>
      <c r="F381" s="197"/>
    </row>
    <row r="382" spans="1:6" s="117" customFormat="1" ht="15.75">
      <c r="A382" s="114"/>
      <c r="B382" s="105"/>
      <c r="C382" s="113"/>
      <c r="D382" s="113"/>
      <c r="E382" s="116"/>
      <c r="F382" s="197"/>
    </row>
    <row r="383" spans="1:6" s="117" customFormat="1" ht="15.75">
      <c r="A383" s="114"/>
      <c r="B383" s="105"/>
      <c r="C383" s="113"/>
      <c r="D383" s="113"/>
      <c r="E383" s="116"/>
      <c r="F383" s="197"/>
    </row>
    <row r="384" spans="1:6" s="117" customFormat="1" ht="15.75">
      <c r="A384" s="114"/>
      <c r="B384" s="105"/>
      <c r="C384" s="113"/>
      <c r="D384" s="113"/>
      <c r="E384" s="116"/>
      <c r="F384" s="197"/>
    </row>
    <row r="385" spans="1:6" s="117" customFormat="1" ht="15.75">
      <c r="A385" s="114"/>
      <c r="B385" s="105"/>
      <c r="C385" s="113"/>
      <c r="D385" s="113"/>
      <c r="E385" s="116"/>
      <c r="F385" s="197"/>
    </row>
    <row r="386" spans="1:6" s="117" customFormat="1" ht="15.75">
      <c r="A386" s="114"/>
      <c r="B386" s="105"/>
      <c r="C386" s="113"/>
      <c r="D386" s="113"/>
      <c r="E386" s="116"/>
      <c r="F386" s="197"/>
    </row>
    <row r="387" spans="1:6" s="117" customFormat="1" ht="15.75">
      <c r="A387" s="114"/>
      <c r="B387" s="105"/>
      <c r="C387" s="113"/>
      <c r="D387" s="113"/>
      <c r="E387" s="116"/>
      <c r="F387" s="197"/>
    </row>
    <row r="388" spans="1:6" s="117" customFormat="1" ht="15.75">
      <c r="A388" s="114"/>
      <c r="B388" s="105"/>
      <c r="C388" s="113"/>
      <c r="D388" s="113"/>
      <c r="E388" s="116"/>
      <c r="F388" s="197"/>
    </row>
    <row r="389" spans="1:6" s="117" customFormat="1" ht="15.75">
      <c r="A389" s="114"/>
      <c r="B389" s="105"/>
      <c r="C389" s="113"/>
      <c r="D389" s="113"/>
      <c r="E389" s="116"/>
      <c r="F389" s="197"/>
    </row>
    <row r="390" spans="1:6" s="117" customFormat="1" ht="15.75">
      <c r="A390" s="114"/>
      <c r="B390" s="105"/>
      <c r="C390" s="113"/>
      <c r="D390" s="113"/>
      <c r="E390" s="116"/>
      <c r="F390" s="197"/>
    </row>
    <row r="391" spans="1:6" s="117" customFormat="1" ht="15.75">
      <c r="A391" s="114"/>
      <c r="B391" s="105"/>
      <c r="C391" s="113"/>
      <c r="D391" s="113"/>
      <c r="E391" s="116"/>
      <c r="F391" s="197"/>
    </row>
    <row r="392" spans="1:6" s="117" customFormat="1" ht="15.75">
      <c r="A392" s="114"/>
      <c r="B392" s="105"/>
      <c r="C392" s="113"/>
      <c r="D392" s="113"/>
      <c r="E392" s="116"/>
      <c r="F392" s="197"/>
    </row>
    <row r="393" spans="1:6" s="117" customFormat="1" ht="15.75">
      <c r="A393" s="114"/>
      <c r="B393" s="105"/>
      <c r="C393" s="113"/>
      <c r="D393" s="113"/>
      <c r="E393" s="116"/>
      <c r="F393" s="197"/>
    </row>
    <row r="394" spans="1:6" s="117" customFormat="1" ht="15.75">
      <c r="A394" s="114"/>
      <c r="B394" s="105"/>
      <c r="C394" s="113"/>
      <c r="D394" s="113"/>
      <c r="E394" s="116"/>
      <c r="F394" s="197"/>
    </row>
    <row r="395" spans="1:6" s="117" customFormat="1" ht="15.75">
      <c r="A395" s="114"/>
      <c r="B395" s="105"/>
      <c r="C395" s="113"/>
      <c r="D395" s="113"/>
      <c r="E395" s="116"/>
      <c r="F395" s="197"/>
    </row>
    <row r="396" spans="1:6" s="117" customFormat="1" ht="15.75">
      <c r="A396" s="114"/>
      <c r="B396" s="105"/>
      <c r="C396" s="113"/>
      <c r="D396" s="113"/>
      <c r="E396" s="116"/>
      <c r="F396" s="197"/>
    </row>
    <row r="397" spans="1:6" s="117" customFormat="1" ht="15.75">
      <c r="A397" s="114"/>
      <c r="B397" s="105"/>
      <c r="C397" s="113"/>
      <c r="D397" s="113"/>
      <c r="E397" s="116"/>
      <c r="F397" s="197"/>
    </row>
    <row r="398" spans="1:6" s="117" customFormat="1" ht="15.75">
      <c r="A398" s="114"/>
      <c r="B398" s="105"/>
      <c r="C398" s="113"/>
      <c r="D398" s="113"/>
      <c r="E398" s="116"/>
      <c r="F398" s="197"/>
    </row>
    <row r="399" spans="1:6" s="117" customFormat="1" ht="15.75">
      <c r="A399" s="114"/>
      <c r="B399" s="105"/>
      <c r="C399" s="113"/>
      <c r="D399" s="113"/>
      <c r="E399" s="116"/>
      <c r="F399" s="197"/>
    </row>
    <row r="400" spans="1:6" s="117" customFormat="1" ht="15.75">
      <c r="A400" s="114"/>
      <c r="B400" s="105"/>
      <c r="C400" s="113"/>
      <c r="D400" s="113"/>
      <c r="E400" s="116"/>
      <c r="F400" s="197"/>
    </row>
    <row r="401" spans="1:6" s="117" customFormat="1" ht="15.75">
      <c r="A401" s="114"/>
      <c r="B401" s="105"/>
      <c r="C401" s="113"/>
      <c r="D401" s="113"/>
      <c r="E401" s="116"/>
      <c r="F401" s="197"/>
    </row>
    <row r="402" spans="1:6" s="117" customFormat="1" ht="15.75">
      <c r="A402" s="114"/>
      <c r="B402" s="105"/>
      <c r="C402" s="113"/>
      <c r="D402" s="113"/>
      <c r="E402" s="116"/>
      <c r="F402" s="197"/>
    </row>
    <row r="403" spans="1:6" s="117" customFormat="1" ht="15.75">
      <c r="A403" s="114"/>
      <c r="B403" s="105"/>
      <c r="C403" s="113"/>
      <c r="D403" s="113"/>
      <c r="E403" s="116"/>
      <c r="F403" s="197"/>
    </row>
    <row r="404" spans="1:6" s="117" customFormat="1" ht="15.75">
      <c r="A404" s="114"/>
      <c r="B404" s="105"/>
      <c r="C404" s="113"/>
      <c r="D404" s="113"/>
      <c r="E404" s="116"/>
      <c r="F404" s="197"/>
    </row>
    <row r="405" spans="1:6" s="117" customFormat="1" ht="15.75">
      <c r="A405" s="114"/>
      <c r="B405" s="105"/>
      <c r="C405" s="113"/>
      <c r="D405" s="113"/>
      <c r="E405" s="116"/>
      <c r="F405" s="197"/>
    </row>
    <row r="406" spans="1:6" s="117" customFormat="1" ht="15.75">
      <c r="A406" s="114"/>
      <c r="B406" s="105"/>
      <c r="C406" s="113"/>
      <c r="D406" s="113"/>
      <c r="E406" s="116"/>
      <c r="F406" s="197"/>
    </row>
    <row r="407" spans="1:6" s="117" customFormat="1" ht="15.75">
      <c r="A407" s="114"/>
      <c r="B407" s="105"/>
      <c r="C407" s="113"/>
      <c r="D407" s="113"/>
      <c r="E407" s="116"/>
      <c r="F407" s="197"/>
    </row>
    <row r="408" spans="1:6" s="117" customFormat="1" ht="15.75">
      <c r="A408" s="114"/>
      <c r="B408" s="105"/>
      <c r="C408" s="113"/>
      <c r="D408" s="113"/>
      <c r="E408" s="116"/>
      <c r="F408" s="197"/>
    </row>
    <row r="409" spans="1:6" s="117" customFormat="1" ht="15.75">
      <c r="A409" s="114"/>
      <c r="B409" s="105"/>
      <c r="C409" s="113"/>
      <c r="D409" s="113"/>
      <c r="E409" s="116"/>
      <c r="F409" s="197"/>
    </row>
    <row r="410" spans="1:6" s="117" customFormat="1" ht="15.75">
      <c r="A410" s="114"/>
      <c r="B410" s="105"/>
      <c r="C410" s="113"/>
      <c r="D410" s="113"/>
      <c r="E410" s="116"/>
      <c r="F410" s="197"/>
    </row>
    <row r="411" spans="1:6" s="117" customFormat="1" ht="15.75">
      <c r="A411" s="114"/>
      <c r="B411" s="105"/>
      <c r="C411" s="113"/>
      <c r="D411" s="113"/>
      <c r="E411" s="116"/>
      <c r="F411" s="197"/>
    </row>
    <row r="412" spans="1:6" s="117" customFormat="1" ht="15.75">
      <c r="A412" s="114"/>
      <c r="B412" s="105"/>
      <c r="C412" s="113"/>
      <c r="D412" s="113"/>
      <c r="E412" s="116"/>
      <c r="F412" s="197"/>
    </row>
    <row r="413" spans="1:6" s="117" customFormat="1" ht="15.75">
      <c r="A413" s="114"/>
      <c r="B413" s="105"/>
      <c r="C413" s="113"/>
      <c r="D413" s="113"/>
      <c r="E413" s="116"/>
      <c r="F413" s="197"/>
    </row>
    <row r="414" spans="1:6" s="117" customFormat="1" ht="15.75">
      <c r="A414" s="114"/>
      <c r="B414" s="105"/>
      <c r="C414" s="113"/>
      <c r="D414" s="113"/>
      <c r="E414" s="116"/>
      <c r="F414" s="197"/>
    </row>
    <row r="415" spans="1:6" s="117" customFormat="1" ht="15.75">
      <c r="A415" s="114"/>
      <c r="B415" s="105"/>
      <c r="C415" s="113"/>
      <c r="D415" s="113"/>
      <c r="E415" s="116"/>
      <c r="F415" s="197"/>
    </row>
    <row r="416" spans="1:6" s="117" customFormat="1" ht="15.75">
      <c r="A416" s="114"/>
      <c r="B416" s="105"/>
      <c r="C416" s="113"/>
      <c r="D416" s="113"/>
      <c r="E416" s="116"/>
      <c r="F416" s="197"/>
    </row>
    <row r="417" spans="1:6" s="117" customFormat="1" ht="15.75">
      <c r="A417" s="114"/>
      <c r="B417" s="105"/>
      <c r="C417" s="113"/>
      <c r="D417" s="113"/>
      <c r="E417" s="116"/>
      <c r="F417" s="197"/>
    </row>
    <row r="418" spans="1:6" s="117" customFormat="1" ht="15.75">
      <c r="A418" s="114"/>
      <c r="B418" s="105"/>
      <c r="C418" s="113"/>
      <c r="D418" s="113"/>
      <c r="E418" s="116"/>
      <c r="F418" s="197"/>
    </row>
    <row r="419" spans="1:6" s="117" customFormat="1" ht="15.75">
      <c r="A419" s="114"/>
      <c r="B419" s="105"/>
      <c r="C419" s="113"/>
      <c r="D419" s="113"/>
      <c r="E419" s="116"/>
      <c r="F419" s="197"/>
    </row>
    <row r="420" spans="1:6" s="117" customFormat="1" ht="15.75">
      <c r="A420" s="114"/>
      <c r="B420" s="105"/>
      <c r="C420" s="113"/>
      <c r="D420" s="113"/>
      <c r="E420" s="116"/>
      <c r="F420" s="197"/>
    </row>
    <row r="421" spans="1:6" s="117" customFormat="1" ht="15.75">
      <c r="A421" s="114"/>
      <c r="B421" s="105"/>
      <c r="C421" s="113"/>
      <c r="D421" s="113"/>
      <c r="E421" s="116"/>
      <c r="F421" s="197"/>
    </row>
    <row r="422" spans="1:6" s="117" customFormat="1" ht="15.75">
      <c r="A422" s="114"/>
      <c r="B422" s="105"/>
      <c r="C422" s="113"/>
      <c r="D422" s="113"/>
      <c r="E422" s="116"/>
      <c r="F422" s="197"/>
    </row>
    <row r="423" spans="1:6" s="117" customFormat="1" ht="15.75">
      <c r="A423" s="114"/>
      <c r="B423" s="105"/>
      <c r="C423" s="113"/>
      <c r="D423" s="113"/>
      <c r="E423" s="116"/>
      <c r="F423" s="197"/>
    </row>
    <row r="424" spans="1:6" s="117" customFormat="1" ht="15.75">
      <c r="A424" s="114"/>
      <c r="B424" s="105"/>
      <c r="C424" s="113"/>
      <c r="D424" s="113"/>
      <c r="E424" s="116"/>
      <c r="F424" s="197"/>
    </row>
    <row r="425" spans="1:6" s="117" customFormat="1" ht="15.75">
      <c r="A425" s="114"/>
      <c r="B425" s="105"/>
      <c r="C425" s="113"/>
      <c r="D425" s="113"/>
      <c r="E425" s="116"/>
      <c r="F425" s="197"/>
    </row>
    <row r="426" spans="1:6" s="117" customFormat="1" ht="15.75">
      <c r="A426" s="114"/>
      <c r="B426" s="105"/>
      <c r="C426" s="113"/>
      <c r="D426" s="113"/>
      <c r="E426" s="116"/>
      <c r="F426" s="197"/>
    </row>
    <row r="427" spans="1:6" s="117" customFormat="1" ht="15.75">
      <c r="A427" s="114"/>
      <c r="B427" s="105"/>
      <c r="C427" s="113"/>
      <c r="D427" s="113"/>
      <c r="E427" s="116"/>
      <c r="F427" s="197"/>
    </row>
    <row r="428" spans="1:6" s="117" customFormat="1" ht="15.75">
      <c r="A428" s="114"/>
      <c r="B428" s="105"/>
      <c r="C428" s="113"/>
      <c r="D428" s="113"/>
      <c r="E428" s="116"/>
      <c r="F428" s="197"/>
    </row>
    <row r="429" spans="1:6" s="117" customFormat="1" ht="15.75">
      <c r="A429" s="114"/>
      <c r="B429" s="105"/>
      <c r="C429" s="113"/>
      <c r="D429" s="113"/>
      <c r="E429" s="116"/>
      <c r="F429" s="197"/>
    </row>
    <row r="430" spans="1:6" s="117" customFormat="1" ht="15.75">
      <c r="A430" s="114"/>
      <c r="B430" s="105"/>
      <c r="C430" s="113"/>
      <c r="D430" s="113"/>
      <c r="E430" s="116"/>
      <c r="F430" s="197"/>
    </row>
    <row r="431" spans="1:6" s="117" customFormat="1" ht="15.75">
      <c r="A431" s="114"/>
      <c r="B431" s="105"/>
      <c r="C431" s="113"/>
      <c r="D431" s="113"/>
      <c r="E431" s="116"/>
      <c r="F431" s="197"/>
    </row>
    <row r="432" spans="1:6" s="117" customFormat="1" ht="15.75">
      <c r="A432" s="114"/>
      <c r="B432" s="105"/>
      <c r="C432" s="113"/>
      <c r="D432" s="113"/>
      <c r="E432" s="116"/>
      <c r="F432" s="197"/>
    </row>
    <row r="433" spans="1:6" s="117" customFormat="1" ht="15.75">
      <c r="A433" s="114"/>
      <c r="B433" s="105"/>
      <c r="C433" s="113"/>
      <c r="D433" s="113"/>
      <c r="E433" s="116"/>
      <c r="F433" s="197"/>
    </row>
    <row r="434" spans="1:6" s="117" customFormat="1" ht="15.75">
      <c r="A434" s="114"/>
      <c r="B434" s="105"/>
      <c r="C434" s="113"/>
      <c r="D434" s="113"/>
      <c r="E434" s="116"/>
      <c r="F434" s="197"/>
    </row>
    <row r="435" spans="1:6" s="117" customFormat="1" ht="15.75">
      <c r="A435" s="114"/>
      <c r="B435" s="105"/>
      <c r="C435" s="113"/>
      <c r="D435" s="113"/>
      <c r="E435" s="116"/>
      <c r="F435" s="197"/>
    </row>
    <row r="436" spans="1:6" s="117" customFormat="1" ht="15.75">
      <c r="A436" s="114"/>
      <c r="B436" s="105"/>
      <c r="C436" s="113"/>
      <c r="D436" s="113"/>
      <c r="E436" s="116"/>
      <c r="F436" s="197"/>
    </row>
    <row r="437" spans="1:6" s="117" customFormat="1" ht="15.75">
      <c r="A437" s="114"/>
      <c r="B437" s="105"/>
      <c r="C437" s="113"/>
      <c r="D437" s="113"/>
      <c r="E437" s="116"/>
      <c r="F437" s="197"/>
    </row>
    <row r="438" spans="1:6" s="117" customFormat="1" ht="15.75">
      <c r="A438" s="114"/>
      <c r="B438" s="105"/>
      <c r="C438" s="113"/>
      <c r="D438" s="113"/>
      <c r="E438" s="116"/>
      <c r="F438" s="197"/>
    </row>
    <row r="439" spans="1:6" s="117" customFormat="1" ht="15.75">
      <c r="A439" s="114"/>
      <c r="B439" s="105"/>
      <c r="C439" s="113"/>
      <c r="D439" s="113"/>
      <c r="E439" s="116"/>
      <c r="F439" s="197"/>
    </row>
    <row r="440" spans="1:6" s="117" customFormat="1" ht="15.75">
      <c r="A440" s="114"/>
      <c r="B440" s="105"/>
      <c r="C440" s="113"/>
      <c r="D440" s="113"/>
      <c r="E440" s="116"/>
      <c r="F440" s="197"/>
    </row>
    <row r="441" spans="1:6" s="117" customFormat="1" ht="15.75">
      <c r="A441" s="114"/>
      <c r="B441" s="105"/>
      <c r="C441" s="113"/>
      <c r="D441" s="113"/>
      <c r="E441" s="116"/>
      <c r="F441" s="197"/>
    </row>
    <row r="442" spans="1:6" s="117" customFormat="1" ht="15.75">
      <c r="A442" s="114"/>
      <c r="B442" s="105"/>
      <c r="C442" s="113"/>
      <c r="D442" s="113"/>
      <c r="E442" s="116"/>
      <c r="F442" s="197"/>
    </row>
    <row r="443" spans="1:6" s="117" customFormat="1" ht="15.75">
      <c r="A443" s="114"/>
      <c r="B443" s="105"/>
      <c r="C443" s="113"/>
      <c r="D443" s="113"/>
      <c r="E443" s="116"/>
      <c r="F443" s="197"/>
    </row>
    <row r="444" spans="1:6" s="117" customFormat="1" ht="15.75">
      <c r="A444" s="114"/>
      <c r="B444" s="105"/>
      <c r="C444" s="113"/>
      <c r="D444" s="113"/>
      <c r="E444" s="116"/>
      <c r="F444" s="197"/>
    </row>
    <row r="445" spans="1:6" s="117" customFormat="1" ht="15.75">
      <c r="A445" s="114"/>
      <c r="B445" s="105"/>
      <c r="C445" s="113"/>
      <c r="D445" s="113"/>
      <c r="E445" s="116"/>
      <c r="F445" s="197"/>
    </row>
    <row r="446" spans="1:6" s="117" customFormat="1" ht="15.75">
      <c r="A446" s="114"/>
      <c r="B446" s="105"/>
      <c r="C446" s="113"/>
      <c r="D446" s="113"/>
      <c r="E446" s="116"/>
      <c r="F446" s="197"/>
    </row>
    <row r="447" spans="1:6" s="117" customFormat="1" ht="15.75">
      <c r="A447" s="114"/>
      <c r="B447" s="105"/>
      <c r="C447" s="113"/>
      <c r="D447" s="113"/>
      <c r="E447" s="116"/>
      <c r="F447" s="197"/>
    </row>
    <row r="448" spans="1:6" s="117" customFormat="1" ht="15.75">
      <c r="A448" s="114"/>
      <c r="B448" s="105"/>
      <c r="C448" s="113"/>
      <c r="D448" s="113"/>
      <c r="E448" s="116"/>
      <c r="F448" s="197"/>
    </row>
    <row r="449" spans="1:6" s="117" customFormat="1" ht="15.75">
      <c r="A449" s="114"/>
      <c r="B449" s="105"/>
      <c r="C449" s="113"/>
      <c r="D449" s="113"/>
      <c r="E449" s="116"/>
      <c r="F449" s="197"/>
    </row>
    <row r="450" spans="1:6" s="117" customFormat="1" ht="15.75">
      <c r="A450" s="114"/>
      <c r="B450" s="105"/>
      <c r="C450" s="113"/>
      <c r="D450" s="113"/>
      <c r="E450" s="116"/>
      <c r="F450" s="197"/>
    </row>
    <row r="451" spans="1:6" s="117" customFormat="1" ht="15.75">
      <c r="A451" s="114"/>
      <c r="B451" s="105"/>
      <c r="C451" s="113"/>
      <c r="D451" s="113"/>
      <c r="E451" s="116"/>
      <c r="F451" s="197"/>
    </row>
    <row r="452" spans="1:6" s="117" customFormat="1" ht="15.75">
      <c r="A452" s="114"/>
      <c r="B452" s="105"/>
      <c r="C452" s="113"/>
      <c r="D452" s="113"/>
      <c r="E452" s="116"/>
      <c r="F452" s="197"/>
    </row>
    <row r="453" spans="1:6" s="117" customFormat="1" ht="15.75">
      <c r="A453" s="114"/>
      <c r="B453" s="105"/>
      <c r="C453" s="113"/>
      <c r="D453" s="113"/>
      <c r="E453" s="116"/>
      <c r="F453" s="197"/>
    </row>
    <row r="454" spans="1:6" s="117" customFormat="1" ht="15.75">
      <c r="A454" s="114"/>
      <c r="B454" s="105"/>
      <c r="C454" s="113"/>
      <c r="D454" s="113"/>
      <c r="E454" s="116"/>
      <c r="F454" s="197"/>
    </row>
    <row r="455" spans="1:6" s="117" customFormat="1" ht="15.75">
      <c r="A455" s="114"/>
      <c r="B455" s="105"/>
      <c r="C455" s="113"/>
      <c r="D455" s="113"/>
      <c r="E455" s="116"/>
      <c r="F455" s="197"/>
    </row>
    <row r="456" spans="1:6" s="117" customFormat="1" ht="15.75">
      <c r="A456" s="114"/>
      <c r="B456" s="105"/>
      <c r="C456" s="113"/>
      <c r="D456" s="113"/>
      <c r="E456" s="116"/>
      <c r="F456" s="197"/>
    </row>
    <row r="457" spans="1:6" s="117" customFormat="1" ht="15.75">
      <c r="A457" s="114"/>
      <c r="B457" s="105"/>
      <c r="C457" s="113"/>
      <c r="D457" s="113"/>
      <c r="E457" s="116"/>
      <c r="F457" s="197"/>
    </row>
    <row r="458" spans="1:6" s="117" customFormat="1" ht="15.75">
      <c r="A458" s="114"/>
      <c r="B458" s="105"/>
      <c r="C458" s="113"/>
      <c r="D458" s="113"/>
      <c r="E458" s="116"/>
      <c r="F458" s="197"/>
    </row>
    <row r="459" spans="1:6" s="117" customFormat="1" ht="15.75">
      <c r="A459" s="114"/>
      <c r="B459" s="105"/>
      <c r="C459" s="113"/>
      <c r="D459" s="113"/>
      <c r="E459" s="116"/>
      <c r="F459" s="197"/>
    </row>
    <row r="460" spans="1:6" s="117" customFormat="1" ht="15.75">
      <c r="A460" s="114"/>
      <c r="B460" s="105"/>
      <c r="C460" s="113"/>
      <c r="D460" s="113"/>
      <c r="E460" s="116"/>
      <c r="F460" s="197"/>
    </row>
    <row r="461" spans="1:6" s="117" customFormat="1" ht="15.75">
      <c r="A461" s="114"/>
      <c r="B461" s="105"/>
      <c r="C461" s="113"/>
      <c r="D461" s="113"/>
      <c r="E461" s="116"/>
      <c r="F461" s="197"/>
    </row>
    <row r="462" spans="1:6" s="117" customFormat="1" ht="15.75">
      <c r="A462" s="114"/>
      <c r="B462" s="105"/>
      <c r="C462" s="113"/>
      <c r="D462" s="113"/>
      <c r="E462" s="116"/>
      <c r="F462" s="197"/>
    </row>
    <row r="463" spans="1:6" s="117" customFormat="1" ht="15.75">
      <c r="A463" s="114"/>
      <c r="B463" s="105"/>
      <c r="C463" s="113"/>
      <c r="D463" s="113"/>
      <c r="E463" s="116"/>
      <c r="F463" s="197"/>
    </row>
    <row r="464" spans="1:6" s="117" customFormat="1" ht="15.75">
      <c r="A464" s="114"/>
      <c r="B464" s="105"/>
      <c r="C464" s="113"/>
      <c r="D464" s="113"/>
      <c r="E464" s="116"/>
      <c r="F464" s="197"/>
    </row>
    <row r="465" spans="1:6" s="117" customFormat="1" ht="15.75">
      <c r="A465" s="114"/>
      <c r="B465" s="105"/>
      <c r="C465" s="113"/>
      <c r="D465" s="113"/>
      <c r="E465" s="116"/>
      <c r="F465" s="197"/>
    </row>
    <row r="466" spans="1:6" s="117" customFormat="1" ht="15.75">
      <c r="A466" s="114"/>
      <c r="B466" s="105"/>
      <c r="C466" s="113"/>
      <c r="D466" s="113"/>
      <c r="E466" s="116"/>
      <c r="F466" s="197"/>
    </row>
    <row r="467" spans="1:6" s="117" customFormat="1" ht="15.75">
      <c r="A467" s="114"/>
      <c r="B467" s="105"/>
      <c r="C467" s="113"/>
      <c r="D467" s="113"/>
      <c r="E467" s="116"/>
      <c r="F467" s="197"/>
    </row>
    <row r="468" spans="1:6" s="117" customFormat="1" ht="15.75">
      <c r="A468" s="114"/>
      <c r="B468" s="105"/>
      <c r="C468" s="113"/>
      <c r="D468" s="113"/>
      <c r="E468" s="116"/>
      <c r="F468" s="197"/>
    </row>
    <row r="469" spans="1:6" s="117" customFormat="1" ht="15.75">
      <c r="A469" s="114"/>
      <c r="B469" s="105"/>
      <c r="C469" s="113"/>
      <c r="D469" s="113"/>
      <c r="E469" s="116"/>
      <c r="F469" s="197"/>
    </row>
    <row r="470" spans="1:6" s="117" customFormat="1" ht="15.75">
      <c r="A470" s="114"/>
      <c r="B470" s="105"/>
      <c r="C470" s="113"/>
      <c r="D470" s="113"/>
      <c r="E470" s="116"/>
      <c r="F470" s="197"/>
    </row>
    <row r="471" spans="1:6" s="117" customFormat="1" ht="15.75">
      <c r="A471" s="114"/>
      <c r="B471" s="105"/>
      <c r="C471" s="113"/>
      <c r="D471" s="113"/>
      <c r="E471" s="116"/>
      <c r="F471" s="197"/>
    </row>
    <row r="472" spans="1:6" s="117" customFormat="1" ht="15.75">
      <c r="A472" s="114"/>
      <c r="B472" s="105"/>
      <c r="C472" s="113"/>
      <c r="D472" s="113"/>
      <c r="E472" s="116"/>
      <c r="F472" s="197"/>
    </row>
    <row r="473" spans="1:6" s="117" customFormat="1" ht="15.75">
      <c r="A473" s="114"/>
      <c r="B473" s="105"/>
      <c r="C473" s="113"/>
      <c r="D473" s="113"/>
      <c r="E473" s="116"/>
      <c r="F473" s="197"/>
    </row>
    <row r="474" spans="1:6" s="117" customFormat="1" ht="15.75">
      <c r="A474" s="114"/>
      <c r="B474" s="105"/>
      <c r="C474" s="113"/>
      <c r="D474" s="113"/>
      <c r="E474" s="116"/>
      <c r="F474" s="197"/>
    </row>
    <row r="475" spans="1:6" s="117" customFormat="1" ht="15.75">
      <c r="A475" s="114"/>
      <c r="B475" s="105"/>
      <c r="C475" s="113"/>
      <c r="D475" s="113"/>
      <c r="E475" s="116"/>
      <c r="F475" s="197"/>
    </row>
    <row r="476" spans="1:6" s="117" customFormat="1" ht="15.75">
      <c r="A476" s="114"/>
      <c r="B476" s="105"/>
      <c r="C476" s="113"/>
      <c r="D476" s="113"/>
      <c r="E476" s="116"/>
      <c r="F476" s="197"/>
    </row>
    <row r="477" spans="1:6" s="117" customFormat="1" ht="15.75">
      <c r="A477" s="114"/>
      <c r="B477" s="105"/>
      <c r="C477" s="113"/>
      <c r="D477" s="113"/>
      <c r="E477" s="116"/>
      <c r="F477" s="197"/>
    </row>
    <row r="478" spans="1:6" s="117" customFormat="1" ht="15.75">
      <c r="A478" s="114"/>
      <c r="B478" s="105"/>
      <c r="C478" s="113"/>
      <c r="D478" s="113"/>
      <c r="E478" s="116"/>
      <c r="F478" s="197"/>
    </row>
    <row r="479" spans="1:6" s="117" customFormat="1" ht="15.75">
      <c r="A479" s="114"/>
      <c r="B479" s="105"/>
      <c r="C479" s="113"/>
      <c r="D479" s="113"/>
      <c r="E479" s="116"/>
      <c r="F479" s="197"/>
    </row>
    <row r="480" spans="1:6" s="117" customFormat="1" ht="15.75">
      <c r="A480" s="114"/>
      <c r="B480" s="105"/>
      <c r="C480" s="113"/>
      <c r="D480" s="113"/>
      <c r="E480" s="116"/>
      <c r="F480" s="197"/>
    </row>
    <row r="481" spans="1:6" s="117" customFormat="1" ht="15.75">
      <c r="A481" s="114"/>
      <c r="B481" s="105"/>
      <c r="C481" s="113"/>
      <c r="D481" s="113"/>
      <c r="E481" s="116"/>
      <c r="F481" s="197"/>
    </row>
    <row r="482" spans="1:6" s="117" customFormat="1" ht="15.75">
      <c r="A482" s="114"/>
      <c r="B482" s="105"/>
      <c r="C482" s="113"/>
      <c r="D482" s="113"/>
      <c r="E482" s="116"/>
      <c r="F482" s="197"/>
    </row>
    <row r="483" spans="1:6" s="117" customFormat="1" ht="15.75">
      <c r="A483" s="114"/>
      <c r="B483" s="105"/>
      <c r="C483" s="113"/>
      <c r="D483" s="113"/>
      <c r="E483" s="116"/>
      <c r="F483" s="197"/>
    </row>
    <row r="484" spans="1:6" s="117" customFormat="1" ht="15.75">
      <c r="A484" s="114"/>
      <c r="B484" s="105"/>
      <c r="C484" s="113"/>
      <c r="D484" s="113"/>
      <c r="E484" s="116"/>
      <c r="F484" s="197"/>
    </row>
    <row r="485" spans="1:6" s="117" customFormat="1" ht="15.75">
      <c r="A485" s="114"/>
      <c r="B485" s="105"/>
      <c r="C485" s="113"/>
      <c r="D485" s="113"/>
      <c r="E485" s="116"/>
      <c r="F485" s="197"/>
    </row>
    <row r="486" spans="1:6" s="117" customFormat="1" ht="15.75">
      <c r="A486" s="114"/>
      <c r="B486" s="105"/>
      <c r="C486" s="113"/>
      <c r="D486" s="113"/>
      <c r="E486" s="116"/>
      <c r="F486" s="197"/>
    </row>
    <row r="487" spans="1:6" s="117" customFormat="1" ht="15.75">
      <c r="A487" s="114"/>
      <c r="B487" s="105"/>
      <c r="C487" s="113"/>
      <c r="D487" s="113"/>
      <c r="E487" s="116"/>
      <c r="F487" s="197"/>
    </row>
    <row r="488" spans="1:6" s="117" customFormat="1" ht="15.75">
      <c r="A488" s="114"/>
      <c r="B488" s="105"/>
      <c r="C488" s="113"/>
      <c r="D488" s="113"/>
      <c r="E488" s="116"/>
      <c r="F488" s="197"/>
    </row>
    <row r="489" spans="1:6" s="117" customFormat="1" ht="15.75">
      <c r="A489" s="114"/>
      <c r="B489" s="105"/>
      <c r="C489" s="113"/>
      <c r="D489" s="113"/>
      <c r="E489" s="116"/>
      <c r="F489" s="197"/>
    </row>
    <row r="490" spans="1:6" s="117" customFormat="1" ht="15.75">
      <c r="A490" s="114"/>
      <c r="B490" s="105"/>
      <c r="C490" s="113"/>
      <c r="D490" s="113"/>
      <c r="E490" s="116"/>
      <c r="F490" s="197"/>
    </row>
    <row r="491" spans="1:6" s="117" customFormat="1" ht="15.75">
      <c r="A491" s="114"/>
      <c r="B491" s="105"/>
      <c r="C491" s="113"/>
      <c r="D491" s="113"/>
      <c r="E491" s="116"/>
      <c r="F491" s="197"/>
    </row>
    <row r="492" spans="1:6" s="117" customFormat="1" ht="15.75">
      <c r="A492" s="114"/>
      <c r="B492" s="105"/>
      <c r="C492" s="113"/>
      <c r="D492" s="113"/>
      <c r="E492" s="116"/>
      <c r="F492" s="197"/>
    </row>
    <row r="493" spans="1:6" s="117" customFormat="1" ht="15.75">
      <c r="A493" s="114"/>
      <c r="B493" s="105"/>
      <c r="C493" s="113"/>
      <c r="D493" s="113"/>
      <c r="E493" s="116"/>
      <c r="F493" s="197"/>
    </row>
    <row r="494" spans="1:6" s="117" customFormat="1" ht="15.75">
      <c r="A494" s="114"/>
      <c r="B494" s="105"/>
      <c r="C494" s="113"/>
      <c r="D494" s="113"/>
      <c r="E494" s="116"/>
      <c r="F494" s="197"/>
    </row>
    <row r="495" spans="1:6" s="117" customFormat="1" ht="15.75">
      <c r="A495" s="114"/>
      <c r="B495" s="105"/>
      <c r="C495" s="113"/>
      <c r="D495" s="113"/>
      <c r="E495" s="116"/>
      <c r="F495" s="197"/>
    </row>
    <row r="496" spans="1:6" s="117" customFormat="1" ht="15.75">
      <c r="A496" s="114"/>
      <c r="B496" s="105"/>
      <c r="C496" s="113"/>
      <c r="D496" s="113"/>
      <c r="E496" s="116"/>
      <c r="F496" s="197"/>
    </row>
    <row r="497" spans="1:6" s="117" customFormat="1" ht="15.75">
      <c r="A497" s="114"/>
      <c r="B497" s="105"/>
      <c r="C497" s="113"/>
      <c r="D497" s="113"/>
      <c r="E497" s="116"/>
      <c r="F497" s="197"/>
    </row>
    <row r="498" spans="1:6" s="117" customFormat="1" ht="15.75">
      <c r="A498" s="114"/>
      <c r="B498" s="105"/>
      <c r="C498" s="113"/>
      <c r="D498" s="113"/>
      <c r="E498" s="116"/>
      <c r="F498" s="197"/>
    </row>
    <row r="499" spans="1:6" s="117" customFormat="1" ht="15.75">
      <c r="A499" s="114"/>
      <c r="B499" s="105"/>
      <c r="C499" s="113"/>
      <c r="D499" s="113"/>
      <c r="E499" s="116"/>
      <c r="F499" s="197"/>
    </row>
    <row r="500" spans="1:6" s="117" customFormat="1" ht="15.75">
      <c r="A500" s="114"/>
      <c r="B500" s="105"/>
      <c r="C500" s="113"/>
      <c r="D500" s="113"/>
      <c r="E500" s="116"/>
      <c r="F500" s="197"/>
    </row>
    <row r="501" spans="1:6" s="117" customFormat="1" ht="15.75">
      <c r="A501" s="114"/>
      <c r="B501" s="105"/>
      <c r="C501" s="113"/>
      <c r="D501" s="113"/>
      <c r="E501" s="116"/>
      <c r="F501" s="197"/>
    </row>
    <row r="502" spans="1:6" s="117" customFormat="1" ht="15.75">
      <c r="A502" s="114"/>
      <c r="B502" s="105"/>
      <c r="C502" s="113"/>
      <c r="D502" s="113"/>
      <c r="E502" s="116"/>
      <c r="F502" s="197"/>
    </row>
    <row r="503" spans="1:6" s="117" customFormat="1" ht="15.75">
      <c r="A503" s="114"/>
      <c r="B503" s="105"/>
      <c r="C503" s="113"/>
      <c r="D503" s="113"/>
      <c r="E503" s="116"/>
      <c r="F503" s="197"/>
    </row>
    <row r="504" spans="1:6" s="117" customFormat="1" ht="15.75">
      <c r="A504" s="114"/>
      <c r="B504" s="105"/>
      <c r="C504" s="113"/>
      <c r="D504" s="113"/>
      <c r="E504" s="116"/>
      <c r="F504" s="197"/>
    </row>
    <row r="505" spans="1:6" s="117" customFormat="1" ht="15.75">
      <c r="A505" s="114"/>
      <c r="B505" s="105"/>
      <c r="C505" s="113"/>
      <c r="D505" s="113"/>
      <c r="E505" s="116"/>
      <c r="F505" s="197"/>
    </row>
    <row r="506" spans="1:6" s="117" customFormat="1" ht="15.75">
      <c r="A506" s="114"/>
      <c r="B506" s="105"/>
      <c r="C506" s="113"/>
      <c r="D506" s="113"/>
      <c r="E506" s="116"/>
      <c r="F506" s="197"/>
    </row>
    <row r="507" spans="1:6" s="117" customFormat="1" ht="15.75">
      <c r="A507" s="114"/>
      <c r="B507" s="105"/>
      <c r="C507" s="113"/>
      <c r="D507" s="113"/>
      <c r="E507" s="116"/>
      <c r="F507" s="197"/>
    </row>
    <row r="508" spans="1:6" s="117" customFormat="1" ht="15.75">
      <c r="A508" s="114"/>
      <c r="B508" s="105"/>
      <c r="C508" s="113"/>
      <c r="D508" s="113"/>
      <c r="E508" s="116"/>
      <c r="F508" s="197"/>
    </row>
    <row r="509" spans="1:6" s="117" customFormat="1" ht="15.75">
      <c r="A509" s="114"/>
      <c r="B509" s="105"/>
      <c r="C509" s="113"/>
      <c r="D509" s="113"/>
      <c r="E509" s="116"/>
      <c r="F509" s="197"/>
    </row>
    <row r="510" spans="1:6" s="117" customFormat="1" ht="15.75">
      <c r="A510" s="114"/>
      <c r="B510" s="105"/>
      <c r="C510" s="113"/>
      <c r="D510" s="113"/>
      <c r="E510" s="116"/>
      <c r="F510" s="197"/>
    </row>
    <row r="511" spans="1:6" s="117" customFormat="1" ht="15.75">
      <c r="A511" s="114"/>
      <c r="B511" s="105"/>
      <c r="C511" s="113"/>
      <c r="D511" s="113"/>
      <c r="E511" s="116"/>
      <c r="F511" s="197"/>
    </row>
    <row r="512" spans="1:6" s="117" customFormat="1" ht="15.75">
      <c r="A512" s="114"/>
      <c r="B512" s="105"/>
      <c r="C512" s="113"/>
      <c r="D512" s="113"/>
      <c r="E512" s="116"/>
      <c r="F512" s="197"/>
    </row>
    <row r="513" spans="1:6" s="117" customFormat="1" ht="15.75">
      <c r="A513" s="114"/>
      <c r="B513" s="105"/>
      <c r="C513" s="113"/>
      <c r="D513" s="113"/>
      <c r="E513" s="116"/>
      <c r="F513" s="197"/>
    </row>
    <row r="514" spans="1:6" s="117" customFormat="1" ht="15.75">
      <c r="A514" s="114"/>
      <c r="B514" s="105"/>
      <c r="C514" s="113"/>
      <c r="D514" s="113"/>
      <c r="E514" s="116"/>
      <c r="F514" s="197"/>
    </row>
    <row r="515" spans="1:6" s="117" customFormat="1" ht="15.75">
      <c r="A515" s="114"/>
      <c r="B515" s="105"/>
      <c r="C515" s="113"/>
      <c r="D515" s="113"/>
      <c r="E515" s="116"/>
      <c r="F515" s="197"/>
    </row>
    <row r="516" spans="1:6" s="117" customFormat="1" ht="15.75">
      <c r="A516" s="114"/>
      <c r="B516" s="105"/>
      <c r="C516" s="113"/>
      <c r="D516" s="113"/>
      <c r="E516" s="116"/>
      <c r="F516" s="197"/>
    </row>
    <row r="517" spans="1:6" s="117" customFormat="1" ht="15.75">
      <c r="A517" s="114"/>
      <c r="B517" s="105"/>
      <c r="C517" s="113"/>
      <c r="D517" s="113"/>
      <c r="E517" s="116"/>
      <c r="F517" s="197"/>
    </row>
    <row r="518" spans="1:6" s="117" customFormat="1" ht="15.75">
      <c r="A518" s="114"/>
      <c r="B518" s="105"/>
      <c r="C518" s="113"/>
      <c r="D518" s="113"/>
      <c r="E518" s="116"/>
      <c r="F518" s="197"/>
    </row>
    <row r="519" spans="1:6" s="117" customFormat="1" ht="15.75">
      <c r="A519" s="114"/>
      <c r="B519" s="105"/>
      <c r="C519" s="113"/>
      <c r="D519" s="113"/>
      <c r="E519" s="116"/>
      <c r="F519" s="197"/>
    </row>
    <row r="520" spans="1:6" s="117" customFormat="1" ht="15.75">
      <c r="A520" s="114"/>
      <c r="B520" s="105"/>
      <c r="C520" s="113"/>
      <c r="D520" s="113"/>
      <c r="E520" s="116"/>
      <c r="F520" s="197"/>
    </row>
    <row r="521" spans="1:6" s="117" customFormat="1" ht="15.75">
      <c r="A521" s="114"/>
      <c r="B521" s="105"/>
      <c r="C521" s="113"/>
      <c r="D521" s="113"/>
      <c r="E521" s="116"/>
      <c r="F521" s="197"/>
    </row>
    <row r="522" spans="1:6" s="117" customFormat="1" ht="15.75">
      <c r="A522" s="114"/>
      <c r="B522" s="105"/>
      <c r="C522" s="113"/>
      <c r="D522" s="113"/>
      <c r="E522" s="116"/>
      <c r="F522" s="197"/>
    </row>
    <row r="523" spans="1:6" s="117" customFormat="1" ht="15.75">
      <c r="A523" s="114"/>
      <c r="B523" s="105"/>
      <c r="C523" s="113"/>
      <c r="D523" s="113"/>
      <c r="E523" s="116"/>
      <c r="F523" s="197"/>
    </row>
    <row r="524" spans="1:6" s="117" customFormat="1" ht="15.75">
      <c r="A524" s="114"/>
      <c r="B524" s="105"/>
      <c r="C524" s="113"/>
      <c r="D524" s="113"/>
      <c r="E524" s="116"/>
      <c r="F524" s="197"/>
    </row>
    <row r="525" spans="1:6" s="117" customFormat="1" ht="15.75">
      <c r="A525" s="114"/>
      <c r="B525" s="105"/>
      <c r="C525" s="113"/>
      <c r="D525" s="113"/>
      <c r="E525" s="116"/>
      <c r="F525" s="197"/>
    </row>
    <row r="526" spans="1:6" s="117" customFormat="1" ht="15.75">
      <c r="A526" s="114"/>
      <c r="B526" s="105"/>
      <c r="C526" s="113"/>
      <c r="D526" s="113"/>
      <c r="E526" s="116"/>
      <c r="F526" s="197"/>
    </row>
    <row r="527" spans="1:6" s="117" customFormat="1" ht="15.75">
      <c r="A527" s="114"/>
      <c r="B527" s="105"/>
      <c r="C527" s="113"/>
      <c r="D527" s="113"/>
      <c r="E527" s="116"/>
      <c r="F527" s="197"/>
    </row>
    <row r="528" spans="1:6" s="117" customFormat="1" ht="15.75">
      <c r="A528" s="114"/>
      <c r="B528" s="105"/>
      <c r="C528" s="113"/>
      <c r="D528" s="113"/>
      <c r="E528" s="116"/>
      <c r="F528" s="197"/>
    </row>
    <row r="529" spans="1:6" s="117" customFormat="1" ht="15.75">
      <c r="A529" s="114"/>
      <c r="B529" s="105"/>
      <c r="C529" s="113"/>
      <c r="D529" s="113"/>
      <c r="E529" s="116"/>
      <c r="F529" s="197"/>
    </row>
    <row r="530" spans="1:6" s="117" customFormat="1" ht="15.75">
      <c r="A530" s="114"/>
      <c r="B530" s="105"/>
      <c r="C530" s="113"/>
      <c r="D530" s="113"/>
      <c r="E530" s="116"/>
      <c r="F530" s="197"/>
    </row>
    <row r="531" spans="1:6" s="117" customFormat="1" ht="15.75">
      <c r="A531" s="114"/>
      <c r="B531" s="105"/>
      <c r="C531" s="113"/>
      <c r="D531" s="113"/>
      <c r="E531" s="116"/>
      <c r="F531" s="197"/>
    </row>
    <row r="532" spans="1:6" s="117" customFormat="1" ht="15.75">
      <c r="A532" s="114"/>
      <c r="B532" s="105"/>
      <c r="C532" s="113"/>
      <c r="D532" s="113"/>
      <c r="E532" s="116"/>
      <c r="F532" s="197"/>
    </row>
    <row r="533" spans="1:6" s="117" customFormat="1" ht="15.75">
      <c r="A533" s="114"/>
      <c r="B533" s="105"/>
      <c r="C533" s="113"/>
      <c r="D533" s="113"/>
      <c r="E533" s="116"/>
      <c r="F533" s="197"/>
    </row>
    <row r="534" spans="1:6" s="117" customFormat="1" ht="15.75">
      <c r="A534" s="114"/>
      <c r="B534" s="105"/>
      <c r="C534" s="113"/>
      <c r="D534" s="113"/>
      <c r="E534" s="116"/>
      <c r="F534" s="197"/>
    </row>
    <row r="535" spans="1:6" s="117" customFormat="1" ht="15.75">
      <c r="A535" s="114"/>
      <c r="B535" s="105"/>
      <c r="C535" s="113"/>
      <c r="D535" s="113"/>
      <c r="E535" s="116"/>
      <c r="F535" s="197"/>
    </row>
    <row r="536" spans="1:6" s="117" customFormat="1" ht="15.75">
      <c r="A536" s="114"/>
      <c r="B536" s="105"/>
      <c r="C536" s="113"/>
      <c r="D536" s="113"/>
      <c r="E536" s="116"/>
      <c r="F536" s="197"/>
    </row>
    <row r="537" spans="1:6" s="117" customFormat="1" ht="15.75">
      <c r="A537" s="114"/>
      <c r="B537" s="105"/>
      <c r="C537" s="113"/>
      <c r="D537" s="113"/>
      <c r="E537" s="116"/>
      <c r="F537" s="197"/>
    </row>
    <row r="538" spans="1:6" s="117" customFormat="1" ht="15.75">
      <c r="A538" s="114"/>
      <c r="B538" s="105"/>
      <c r="C538" s="113"/>
      <c r="D538" s="113"/>
      <c r="E538" s="116"/>
      <c r="F538" s="197"/>
    </row>
    <row r="539" spans="1:6" s="117" customFormat="1" ht="15.75">
      <c r="A539" s="114"/>
      <c r="B539" s="105"/>
      <c r="C539" s="113"/>
      <c r="D539" s="113"/>
      <c r="E539" s="116"/>
      <c r="F539" s="197"/>
    </row>
    <row r="540" spans="1:6" s="117" customFormat="1" ht="15.75">
      <c r="A540" s="114"/>
      <c r="B540" s="105"/>
      <c r="C540" s="113"/>
      <c r="D540" s="113"/>
      <c r="E540" s="116"/>
      <c r="F540" s="197"/>
    </row>
    <row r="541" spans="1:6" s="117" customFormat="1" ht="15.75">
      <c r="A541" s="114"/>
      <c r="B541" s="105"/>
      <c r="C541" s="113"/>
      <c r="D541" s="113"/>
      <c r="E541" s="116"/>
      <c r="F541" s="197"/>
    </row>
    <row r="542" spans="1:6" s="117" customFormat="1" ht="15.75">
      <c r="A542" s="114"/>
      <c r="B542" s="105"/>
      <c r="C542" s="113"/>
      <c r="D542" s="113"/>
      <c r="E542" s="116"/>
      <c r="F542" s="197"/>
    </row>
    <row r="543" spans="1:6" s="117" customFormat="1" ht="15.75">
      <c r="A543" s="114"/>
      <c r="B543" s="105"/>
      <c r="C543" s="113"/>
      <c r="D543" s="113"/>
      <c r="E543" s="116"/>
      <c r="F543" s="197"/>
    </row>
    <row r="544" spans="1:6" s="117" customFormat="1" ht="15.75">
      <c r="A544" s="114"/>
      <c r="B544" s="105"/>
      <c r="C544" s="113"/>
      <c r="D544" s="113"/>
      <c r="E544" s="116"/>
      <c r="F544" s="197"/>
    </row>
    <row r="545" spans="1:6" s="117" customFormat="1" ht="15.75">
      <c r="A545" s="114"/>
      <c r="B545" s="105"/>
      <c r="C545" s="113"/>
      <c r="D545" s="113"/>
      <c r="E545" s="116"/>
      <c r="F545" s="197"/>
    </row>
    <row r="546" spans="1:6" s="117" customFormat="1" ht="15.75">
      <c r="A546" s="114"/>
      <c r="B546" s="105"/>
      <c r="C546" s="113"/>
      <c r="D546" s="113"/>
      <c r="E546" s="116"/>
      <c r="F546" s="197"/>
    </row>
    <row r="547" spans="1:6" s="117" customFormat="1" ht="15.75">
      <c r="A547" s="114"/>
      <c r="B547" s="105"/>
      <c r="C547" s="113"/>
      <c r="D547" s="113"/>
      <c r="E547" s="116"/>
      <c r="F547" s="197"/>
    </row>
    <row r="548" spans="1:6" s="117" customFormat="1" ht="15.75">
      <c r="A548" s="114"/>
      <c r="B548" s="105"/>
      <c r="C548" s="113"/>
      <c r="D548" s="113"/>
      <c r="E548" s="116"/>
      <c r="F548" s="197"/>
    </row>
    <row r="549" spans="1:6" s="117" customFormat="1" ht="15.75">
      <c r="A549" s="114"/>
      <c r="B549" s="105"/>
      <c r="C549" s="113"/>
      <c r="D549" s="113"/>
      <c r="E549" s="116"/>
      <c r="F549" s="197"/>
    </row>
    <row r="550" spans="1:6" s="117" customFormat="1" ht="15.75">
      <c r="A550" s="114"/>
      <c r="B550" s="105"/>
      <c r="C550" s="113"/>
      <c r="D550" s="113"/>
      <c r="E550" s="116"/>
      <c r="F550" s="197"/>
    </row>
    <row r="551" spans="1:6" s="117" customFormat="1" ht="15.75">
      <c r="A551" s="114"/>
      <c r="B551" s="105"/>
      <c r="C551" s="113"/>
      <c r="D551" s="113"/>
      <c r="E551" s="116"/>
      <c r="F551" s="197"/>
    </row>
    <row r="552" spans="1:6" s="117" customFormat="1" ht="15.75">
      <c r="A552" s="114"/>
      <c r="B552" s="105"/>
      <c r="C552" s="113"/>
      <c r="D552" s="113"/>
      <c r="E552" s="116"/>
      <c r="F552" s="197"/>
    </row>
    <row r="553" spans="1:6" s="117" customFormat="1" ht="15.75">
      <c r="A553" s="114"/>
      <c r="B553" s="105"/>
      <c r="C553" s="113"/>
      <c r="D553" s="113"/>
      <c r="E553" s="116"/>
      <c r="F553" s="197"/>
    </row>
    <row r="554" spans="1:6" s="117" customFormat="1" ht="15.75">
      <c r="A554" s="114"/>
      <c r="B554" s="105"/>
      <c r="C554" s="113"/>
      <c r="D554" s="113"/>
      <c r="E554" s="116"/>
      <c r="F554" s="197"/>
    </row>
    <row r="555" spans="1:6" s="117" customFormat="1" ht="15.75">
      <c r="A555" s="114"/>
      <c r="B555" s="105"/>
      <c r="C555" s="113"/>
      <c r="D555" s="113"/>
      <c r="E555" s="116"/>
      <c r="F555" s="197"/>
    </row>
    <row r="556" spans="1:6" s="117" customFormat="1" ht="15.75">
      <c r="A556" s="114"/>
      <c r="B556" s="105"/>
      <c r="C556" s="113"/>
      <c r="D556" s="113"/>
      <c r="E556" s="116"/>
      <c r="F556" s="197"/>
    </row>
    <row r="557" spans="1:6" s="117" customFormat="1" ht="15.75">
      <c r="A557" s="114"/>
      <c r="B557" s="105"/>
      <c r="C557" s="113"/>
      <c r="D557" s="113"/>
      <c r="E557" s="116"/>
      <c r="F557" s="197"/>
    </row>
    <row r="558" spans="1:6" s="117" customFormat="1" ht="15.75">
      <c r="A558" s="114"/>
      <c r="B558" s="105"/>
      <c r="C558" s="113"/>
      <c r="D558" s="113"/>
      <c r="E558" s="116"/>
      <c r="F558" s="197"/>
    </row>
    <row r="559" spans="1:6" s="117" customFormat="1" ht="15.75">
      <c r="A559" s="114"/>
      <c r="B559" s="105"/>
      <c r="C559" s="113"/>
      <c r="D559" s="113"/>
      <c r="E559" s="116"/>
      <c r="F559" s="197"/>
    </row>
    <row r="560" spans="1:6" s="117" customFormat="1" ht="15.75">
      <c r="A560" s="114"/>
      <c r="B560" s="105"/>
      <c r="C560" s="113"/>
      <c r="D560" s="113"/>
      <c r="E560" s="116"/>
      <c r="F560" s="197"/>
    </row>
    <row r="561" spans="1:6" s="117" customFormat="1" ht="15.75">
      <c r="A561" s="114"/>
      <c r="B561" s="105"/>
      <c r="C561" s="113"/>
      <c r="D561" s="113"/>
      <c r="E561" s="116"/>
      <c r="F561" s="197"/>
    </row>
    <row r="562" spans="1:6" s="117" customFormat="1" ht="15.75">
      <c r="A562" s="114"/>
      <c r="B562" s="105"/>
      <c r="C562" s="113"/>
      <c r="D562" s="113"/>
      <c r="E562" s="116"/>
      <c r="F562" s="197"/>
    </row>
    <row r="563" spans="1:6" s="117" customFormat="1" ht="15.75">
      <c r="A563" s="114"/>
      <c r="B563" s="105"/>
      <c r="C563" s="113"/>
      <c r="D563" s="113"/>
      <c r="E563" s="116"/>
      <c r="F563" s="197"/>
    </row>
    <row r="564" spans="1:6" s="117" customFormat="1" ht="15.75">
      <c r="A564" s="114"/>
      <c r="B564" s="105"/>
      <c r="C564" s="113"/>
      <c r="D564" s="113"/>
      <c r="E564" s="116"/>
      <c r="F564" s="197"/>
    </row>
    <row r="565" spans="1:6" s="117" customFormat="1" ht="15.75">
      <c r="A565" s="114"/>
      <c r="B565" s="105"/>
      <c r="C565" s="113"/>
      <c r="D565" s="113"/>
      <c r="E565" s="116"/>
      <c r="F565" s="197"/>
    </row>
    <row r="566" spans="1:6" s="117" customFormat="1" ht="15.75">
      <c r="A566" s="114"/>
      <c r="B566" s="105"/>
      <c r="C566" s="113"/>
      <c r="D566" s="113"/>
      <c r="E566" s="116"/>
      <c r="F566" s="197"/>
    </row>
    <row r="567" spans="1:6" s="117" customFormat="1" ht="15.75">
      <c r="A567" s="114"/>
      <c r="B567" s="105"/>
      <c r="C567" s="113"/>
      <c r="D567" s="113"/>
      <c r="E567" s="116"/>
      <c r="F567" s="197"/>
    </row>
    <row r="568" spans="1:6" s="117" customFormat="1" ht="15.75">
      <c r="A568" s="114"/>
      <c r="B568" s="105"/>
      <c r="C568" s="113"/>
      <c r="D568" s="113"/>
      <c r="E568" s="116"/>
      <c r="F568" s="197"/>
    </row>
    <row r="569" spans="1:6" s="117" customFormat="1" ht="15.75">
      <c r="A569" s="114"/>
      <c r="B569" s="105"/>
      <c r="C569" s="113"/>
      <c r="D569" s="113"/>
      <c r="E569" s="116"/>
      <c r="F569" s="197"/>
    </row>
    <row r="570" spans="1:6" s="117" customFormat="1" ht="15.75">
      <c r="A570" s="114"/>
      <c r="B570" s="105"/>
      <c r="C570" s="113"/>
      <c r="D570" s="113"/>
      <c r="E570" s="116"/>
      <c r="F570" s="197"/>
    </row>
    <row r="571" spans="1:6" s="117" customFormat="1" ht="15.75">
      <c r="A571" s="114"/>
      <c r="B571" s="105"/>
      <c r="C571" s="113"/>
      <c r="D571" s="113"/>
      <c r="E571" s="116"/>
      <c r="F571" s="197"/>
    </row>
    <row r="572" spans="1:6" s="117" customFormat="1" ht="15.75">
      <c r="A572" s="114"/>
      <c r="B572" s="105"/>
      <c r="C572" s="113"/>
      <c r="D572" s="113"/>
      <c r="E572" s="116"/>
      <c r="F572" s="197"/>
    </row>
    <row r="573" spans="1:6" s="117" customFormat="1" ht="15.75">
      <c r="A573" s="114"/>
      <c r="B573" s="105"/>
      <c r="C573" s="113"/>
      <c r="D573" s="113"/>
      <c r="E573" s="116"/>
      <c r="F573" s="197"/>
    </row>
    <row r="574" spans="1:6" s="117" customFormat="1" ht="15.75">
      <c r="A574" s="114"/>
      <c r="B574" s="105"/>
      <c r="C574" s="113"/>
      <c r="D574" s="113"/>
      <c r="E574" s="116"/>
      <c r="F574" s="197"/>
    </row>
    <row r="575" spans="1:6" s="117" customFormat="1" ht="15.75">
      <c r="A575" s="114"/>
      <c r="B575" s="105"/>
      <c r="C575" s="113"/>
      <c r="D575" s="113"/>
      <c r="E575" s="116"/>
      <c r="F575" s="197"/>
    </row>
    <row r="576" spans="1:6" s="117" customFormat="1" ht="15.75">
      <c r="A576" s="114"/>
      <c r="B576" s="105"/>
      <c r="C576" s="113"/>
      <c r="D576" s="113"/>
      <c r="E576" s="116"/>
      <c r="F576" s="197"/>
    </row>
    <row r="577" spans="1:6" s="117" customFormat="1" ht="15.75">
      <c r="A577" s="114"/>
      <c r="B577" s="105"/>
      <c r="C577" s="113"/>
      <c r="D577" s="113"/>
      <c r="E577" s="116"/>
      <c r="F577" s="197"/>
    </row>
    <row r="578" spans="1:6" s="117" customFormat="1" ht="15.75">
      <c r="A578" s="114"/>
      <c r="B578" s="105"/>
      <c r="C578" s="113"/>
      <c r="D578" s="113"/>
      <c r="E578" s="116"/>
      <c r="F578" s="197"/>
    </row>
    <row r="579" spans="1:6" s="117" customFormat="1" ht="15.75">
      <c r="A579" s="114"/>
      <c r="B579" s="105"/>
      <c r="C579" s="113"/>
      <c r="D579" s="113"/>
      <c r="E579" s="116"/>
      <c r="F579" s="197"/>
    </row>
    <row r="580" spans="1:6" s="117" customFormat="1" ht="15.75">
      <c r="A580" s="114"/>
      <c r="B580" s="105"/>
      <c r="C580" s="113"/>
      <c r="D580" s="113"/>
      <c r="E580" s="116"/>
      <c r="F580" s="197"/>
    </row>
    <row r="581" spans="1:6" s="117" customFormat="1" ht="15.75">
      <c r="A581" s="114"/>
      <c r="B581" s="105"/>
      <c r="C581" s="113"/>
      <c r="D581" s="113"/>
      <c r="E581" s="116"/>
      <c r="F581" s="197"/>
    </row>
    <row r="582" spans="1:6" s="117" customFormat="1" ht="15.75">
      <c r="A582" s="114"/>
      <c r="B582" s="105"/>
      <c r="C582" s="113"/>
      <c r="D582" s="113"/>
      <c r="E582" s="116"/>
      <c r="F582" s="197"/>
    </row>
    <row r="583" spans="1:6" s="117" customFormat="1" ht="15.75">
      <c r="A583" s="114"/>
      <c r="B583" s="105"/>
      <c r="C583" s="113"/>
      <c r="D583" s="113"/>
      <c r="E583" s="116"/>
      <c r="F583" s="197"/>
    </row>
    <row r="584" spans="1:6" s="117" customFormat="1" ht="15.75">
      <c r="A584" s="114"/>
      <c r="B584" s="105"/>
      <c r="C584" s="113"/>
      <c r="D584" s="113"/>
      <c r="E584" s="116"/>
      <c r="F584" s="197"/>
    </row>
    <row r="585" spans="1:6" s="117" customFormat="1" ht="15.75">
      <c r="A585" s="114"/>
      <c r="B585" s="105"/>
      <c r="C585" s="113"/>
      <c r="D585" s="113"/>
      <c r="E585" s="116"/>
      <c r="F585" s="197"/>
    </row>
    <row r="586" spans="1:6" s="117" customFormat="1" ht="15.75">
      <c r="A586" s="114"/>
      <c r="B586" s="105"/>
      <c r="C586" s="113"/>
      <c r="D586" s="113"/>
      <c r="E586" s="116"/>
      <c r="F586" s="197"/>
    </row>
    <row r="587" spans="1:6" s="117" customFormat="1" ht="15.75">
      <c r="A587" s="114"/>
      <c r="B587" s="105"/>
      <c r="C587" s="113"/>
      <c r="D587" s="113"/>
      <c r="E587" s="116"/>
      <c r="F587" s="197"/>
    </row>
    <row r="588" spans="1:6" s="117" customFormat="1" ht="15.75">
      <c r="A588" s="114"/>
      <c r="B588" s="105"/>
      <c r="C588" s="113"/>
      <c r="D588" s="113"/>
      <c r="E588" s="116"/>
      <c r="F588" s="197"/>
    </row>
    <row r="589" spans="1:6" s="117" customFormat="1" ht="15.75">
      <c r="A589" s="114"/>
      <c r="B589" s="105"/>
      <c r="C589" s="113"/>
      <c r="D589" s="113"/>
      <c r="E589" s="116"/>
      <c r="F589" s="197"/>
    </row>
    <row r="590" spans="1:6" s="117" customFormat="1" ht="15.75">
      <c r="A590" s="114"/>
      <c r="B590" s="105"/>
      <c r="C590" s="113"/>
      <c r="D590" s="113"/>
      <c r="E590" s="116"/>
      <c r="F590" s="197"/>
    </row>
    <row r="591" spans="1:6" s="117" customFormat="1" ht="15.75">
      <c r="A591" s="114"/>
      <c r="B591" s="105"/>
      <c r="C591" s="113"/>
      <c r="D591" s="113"/>
      <c r="E591" s="116"/>
      <c r="F591" s="197"/>
    </row>
    <row r="592" spans="1:6" s="117" customFormat="1" ht="15.75">
      <c r="A592" s="114"/>
      <c r="B592" s="105"/>
      <c r="C592" s="113"/>
      <c r="D592" s="113"/>
      <c r="E592" s="116"/>
      <c r="F592" s="197"/>
    </row>
    <row r="593" spans="1:6" s="117" customFormat="1" ht="15.75">
      <c r="A593" s="114"/>
      <c r="B593" s="105"/>
      <c r="C593" s="113"/>
      <c r="D593" s="113"/>
      <c r="E593" s="116"/>
      <c r="F593" s="197"/>
    </row>
    <row r="594" spans="1:6" s="117" customFormat="1" ht="15.75">
      <c r="A594" s="114"/>
      <c r="B594" s="105"/>
      <c r="C594" s="113"/>
      <c r="D594" s="113"/>
      <c r="E594" s="116"/>
      <c r="F594" s="197"/>
    </row>
    <row r="595" spans="1:6" s="117" customFormat="1" ht="15.75">
      <c r="A595" s="114"/>
      <c r="B595" s="105"/>
      <c r="C595" s="113"/>
      <c r="D595" s="113"/>
      <c r="E595" s="116"/>
      <c r="F595" s="197"/>
    </row>
    <row r="596" spans="1:6" s="117" customFormat="1" ht="15.75">
      <c r="A596" s="114"/>
      <c r="B596" s="105"/>
      <c r="C596" s="113"/>
      <c r="D596" s="113"/>
      <c r="E596" s="116"/>
      <c r="F596" s="197"/>
    </row>
    <row r="597" spans="1:6" s="117" customFormat="1" ht="15.75">
      <c r="A597" s="114"/>
      <c r="B597" s="105"/>
      <c r="C597" s="113"/>
      <c r="D597" s="113"/>
      <c r="E597" s="116"/>
      <c r="F597" s="197"/>
    </row>
    <row r="598" spans="1:6" s="117" customFormat="1" ht="15.75">
      <c r="A598" s="114"/>
      <c r="B598" s="105"/>
      <c r="C598" s="113"/>
      <c r="D598" s="113"/>
      <c r="E598" s="116"/>
      <c r="F598" s="197"/>
    </row>
    <row r="599" spans="1:6" s="117" customFormat="1" ht="15.75">
      <c r="A599" s="114"/>
      <c r="B599" s="105"/>
      <c r="C599" s="113"/>
      <c r="D599" s="113"/>
      <c r="E599" s="116"/>
      <c r="F599" s="197"/>
    </row>
    <row r="600" spans="1:6" s="117" customFormat="1" ht="15.75">
      <c r="A600" s="114"/>
      <c r="B600" s="105"/>
      <c r="C600" s="113"/>
      <c r="D600" s="113"/>
      <c r="E600" s="116"/>
      <c r="F600" s="197"/>
    </row>
    <row r="601" spans="1:6" s="117" customFormat="1" ht="15.75">
      <c r="A601" s="114"/>
      <c r="B601" s="105"/>
      <c r="C601" s="113"/>
      <c r="D601" s="113"/>
      <c r="E601" s="116"/>
      <c r="F601" s="197"/>
    </row>
    <row r="602" spans="1:6" s="117" customFormat="1" ht="15.75">
      <c r="A602" s="114"/>
      <c r="B602" s="105"/>
      <c r="C602" s="113"/>
      <c r="D602" s="113"/>
      <c r="E602" s="116"/>
      <c r="F602" s="197"/>
    </row>
    <row r="603" spans="1:6" s="117" customFormat="1" ht="15.75">
      <c r="A603" s="114"/>
      <c r="B603" s="105"/>
      <c r="C603" s="113"/>
      <c r="D603" s="113"/>
      <c r="E603" s="116"/>
      <c r="F603" s="197"/>
    </row>
    <row r="604" spans="1:6" s="117" customFormat="1" ht="15.75">
      <c r="A604" s="114"/>
      <c r="B604" s="105"/>
      <c r="C604" s="113"/>
      <c r="D604" s="113"/>
      <c r="E604" s="116"/>
      <c r="F604" s="197"/>
    </row>
    <row r="605" spans="1:6" s="117" customFormat="1" ht="15.75">
      <c r="A605" s="114"/>
      <c r="B605" s="105"/>
      <c r="C605" s="113"/>
      <c r="D605" s="113"/>
      <c r="E605" s="116"/>
      <c r="F605" s="197"/>
    </row>
    <row r="606" spans="1:6" s="117" customFormat="1" ht="15.75">
      <c r="A606" s="114"/>
      <c r="B606" s="105"/>
      <c r="C606" s="113"/>
      <c r="D606" s="113"/>
      <c r="E606" s="116"/>
      <c r="F606" s="197"/>
    </row>
    <row r="607" spans="1:6" s="117" customFormat="1" ht="15.75">
      <c r="A607" s="114"/>
      <c r="B607" s="105"/>
      <c r="C607" s="113"/>
      <c r="D607" s="113"/>
      <c r="E607" s="116"/>
      <c r="F607" s="197"/>
    </row>
    <row r="608" spans="1:6" s="117" customFormat="1" ht="15.75">
      <c r="A608" s="114"/>
      <c r="B608" s="105"/>
      <c r="C608" s="113"/>
      <c r="D608" s="113"/>
      <c r="E608" s="116"/>
      <c r="F608" s="197"/>
    </row>
    <row r="609" spans="1:6" s="117" customFormat="1" ht="15.75">
      <c r="A609" s="114"/>
      <c r="B609" s="105"/>
      <c r="C609" s="113"/>
      <c r="D609" s="113"/>
      <c r="E609" s="116"/>
      <c r="F609" s="197"/>
    </row>
    <row r="610" spans="1:6" s="117" customFormat="1" ht="15.75">
      <c r="A610" s="114"/>
      <c r="B610" s="105"/>
      <c r="C610" s="113"/>
      <c r="D610" s="113"/>
      <c r="E610" s="116"/>
      <c r="F610" s="197"/>
    </row>
    <row r="611" spans="1:6" s="117" customFormat="1" ht="15.75">
      <c r="A611" s="114"/>
      <c r="B611" s="105"/>
      <c r="C611" s="113"/>
      <c r="D611" s="113"/>
      <c r="E611" s="116"/>
      <c r="F611" s="197"/>
    </row>
    <row r="612" spans="1:6" s="117" customFormat="1" ht="15.75">
      <c r="A612" s="114"/>
      <c r="B612" s="105"/>
      <c r="C612" s="113"/>
      <c r="D612" s="113"/>
      <c r="E612" s="116"/>
      <c r="F612" s="197"/>
    </row>
    <row r="613" spans="1:6" s="117" customFormat="1" ht="15.75">
      <c r="A613" s="114"/>
      <c r="B613" s="105"/>
      <c r="C613" s="113"/>
      <c r="D613" s="113"/>
      <c r="E613" s="116"/>
      <c r="F613" s="197"/>
    </row>
    <row r="614" spans="1:6" s="117" customFormat="1" ht="15.75">
      <c r="A614" s="114"/>
      <c r="B614" s="105"/>
      <c r="C614" s="113"/>
      <c r="D614" s="113"/>
      <c r="E614" s="116"/>
      <c r="F614" s="197"/>
    </row>
    <row r="615" spans="1:6" s="117" customFormat="1" ht="15.75">
      <c r="A615" s="114"/>
      <c r="B615" s="105"/>
      <c r="C615" s="113"/>
      <c r="D615" s="113"/>
      <c r="E615" s="116"/>
      <c r="F615" s="197"/>
    </row>
    <row r="616" spans="1:6" s="117" customFormat="1" ht="15.75">
      <c r="A616" s="114"/>
      <c r="B616" s="105"/>
      <c r="C616" s="113"/>
      <c r="D616" s="113"/>
      <c r="E616" s="116"/>
      <c r="F616" s="197"/>
    </row>
    <row r="617" spans="1:6" s="117" customFormat="1" ht="15.75">
      <c r="A617" s="114"/>
      <c r="B617" s="105"/>
      <c r="C617" s="113"/>
      <c r="D617" s="113"/>
      <c r="E617" s="116"/>
      <c r="F617" s="197"/>
    </row>
    <row r="618" spans="1:6" s="117" customFormat="1" ht="15.75">
      <c r="A618" s="114"/>
      <c r="B618" s="105"/>
      <c r="C618" s="113"/>
      <c r="D618" s="113"/>
      <c r="E618" s="116"/>
      <c r="F618" s="197"/>
    </row>
    <row r="619" spans="1:6" s="117" customFormat="1" ht="15.75">
      <c r="A619" s="114"/>
      <c r="B619" s="105"/>
      <c r="C619" s="113"/>
      <c r="D619" s="113"/>
      <c r="E619" s="116"/>
      <c r="F619" s="197"/>
    </row>
    <row r="620" spans="1:6" s="117" customFormat="1" ht="15.75">
      <c r="A620" s="114"/>
      <c r="B620" s="105"/>
      <c r="C620" s="113"/>
      <c r="D620" s="113"/>
      <c r="E620" s="116"/>
      <c r="F620" s="197"/>
    </row>
    <row r="621" spans="1:6" s="117" customFormat="1" ht="15.75">
      <c r="A621" s="114"/>
      <c r="B621" s="105"/>
      <c r="C621" s="113"/>
      <c r="D621" s="113"/>
      <c r="E621" s="116"/>
      <c r="F621" s="197"/>
    </row>
    <row r="622" spans="1:6" s="117" customFormat="1" ht="15.75">
      <c r="A622" s="114"/>
      <c r="B622" s="105"/>
      <c r="C622" s="113"/>
      <c r="D622" s="113"/>
      <c r="E622" s="116"/>
      <c r="F622" s="197"/>
    </row>
    <row r="623" spans="1:6" s="117" customFormat="1" ht="15.75">
      <c r="A623" s="114"/>
      <c r="B623" s="105"/>
      <c r="C623" s="113"/>
      <c r="D623" s="113"/>
      <c r="E623" s="116"/>
      <c r="F623" s="197"/>
    </row>
    <row r="624" spans="1:6" s="117" customFormat="1" ht="15.75">
      <c r="A624" s="114"/>
      <c r="B624" s="105"/>
      <c r="C624" s="113"/>
      <c r="D624" s="113"/>
      <c r="E624" s="116"/>
      <c r="F624" s="197"/>
    </row>
    <row r="625" spans="1:6" s="117" customFormat="1" ht="15.75">
      <c r="A625" s="114"/>
      <c r="B625" s="105"/>
      <c r="C625" s="113"/>
      <c r="D625" s="113"/>
      <c r="E625" s="116"/>
      <c r="F625" s="197"/>
    </row>
    <row r="626" spans="1:6" s="117" customFormat="1" ht="15.75">
      <c r="A626" s="114"/>
      <c r="B626" s="105"/>
      <c r="C626" s="113"/>
      <c r="D626" s="113"/>
      <c r="E626" s="116"/>
      <c r="F626" s="197"/>
    </row>
    <row r="627" spans="1:6" s="117" customFormat="1" ht="15.75">
      <c r="A627" s="114"/>
      <c r="B627" s="105"/>
      <c r="C627" s="113"/>
      <c r="D627" s="113"/>
      <c r="E627" s="116"/>
      <c r="F627" s="197"/>
    </row>
    <row r="628" spans="1:6" s="117" customFormat="1" ht="15.75">
      <c r="A628" s="114"/>
      <c r="B628" s="105"/>
      <c r="C628" s="113"/>
      <c r="D628" s="113"/>
      <c r="E628" s="116"/>
      <c r="F628" s="197"/>
    </row>
    <row r="629" spans="1:6" s="117" customFormat="1" ht="15.75">
      <c r="A629" s="114"/>
      <c r="B629" s="105"/>
      <c r="C629" s="113"/>
      <c r="D629" s="113"/>
      <c r="E629" s="116"/>
      <c r="F629" s="197"/>
    </row>
    <row r="630" spans="1:6" s="117" customFormat="1" ht="15.75">
      <c r="A630" s="114"/>
      <c r="B630" s="105"/>
      <c r="C630" s="113"/>
      <c r="D630" s="113"/>
      <c r="E630" s="116"/>
      <c r="F630" s="197"/>
    </row>
    <row r="631" spans="1:6" s="117" customFormat="1" ht="15.75">
      <c r="A631" s="114"/>
      <c r="B631" s="105"/>
      <c r="C631" s="113"/>
      <c r="D631" s="113"/>
      <c r="E631" s="116"/>
      <c r="F631" s="197"/>
    </row>
    <row r="632" spans="1:6" s="117" customFormat="1" ht="15.75">
      <c r="A632" s="114"/>
      <c r="B632" s="105"/>
      <c r="C632" s="113"/>
      <c r="D632" s="113"/>
      <c r="E632" s="116"/>
      <c r="F632" s="197"/>
    </row>
    <row r="633" spans="1:6" s="117" customFormat="1" ht="15.75">
      <c r="A633" s="114"/>
      <c r="B633" s="105"/>
      <c r="C633" s="113"/>
      <c r="D633" s="113"/>
      <c r="E633" s="116"/>
      <c r="F633" s="197"/>
    </row>
    <row r="634" spans="1:6" s="117" customFormat="1" ht="15.75">
      <c r="A634" s="114"/>
      <c r="B634" s="105"/>
      <c r="C634" s="113"/>
      <c r="D634" s="113"/>
      <c r="E634" s="116"/>
      <c r="F634" s="197"/>
    </row>
    <row r="635" spans="1:6" s="117" customFormat="1" ht="15.75">
      <c r="A635" s="114"/>
      <c r="B635" s="105"/>
      <c r="C635" s="113"/>
      <c r="D635" s="113"/>
      <c r="E635" s="116"/>
      <c r="F635" s="197"/>
    </row>
    <row r="636" spans="1:6" s="117" customFormat="1" ht="15.75">
      <c r="A636" s="114"/>
      <c r="B636" s="105"/>
      <c r="C636" s="113"/>
      <c r="D636" s="113"/>
      <c r="E636" s="116"/>
      <c r="F636" s="197"/>
    </row>
    <row r="637" spans="1:6" s="117" customFormat="1" ht="15.75">
      <c r="A637" s="114"/>
      <c r="B637" s="105"/>
      <c r="C637" s="113"/>
      <c r="D637" s="113"/>
      <c r="E637" s="116"/>
      <c r="F637" s="197"/>
    </row>
    <row r="638" spans="1:6" s="117" customFormat="1" ht="15.75">
      <c r="A638" s="114"/>
      <c r="B638" s="105"/>
      <c r="C638" s="113"/>
      <c r="D638" s="113"/>
      <c r="E638" s="116"/>
      <c r="F638" s="197"/>
    </row>
    <row r="639" spans="1:6" s="117" customFormat="1" ht="15.75">
      <c r="A639" s="114"/>
      <c r="B639" s="105"/>
      <c r="C639" s="113"/>
      <c r="D639" s="113"/>
      <c r="E639" s="116"/>
      <c r="F639" s="197"/>
    </row>
    <row r="640" spans="1:6" s="117" customFormat="1" ht="15.75">
      <c r="A640" s="114"/>
      <c r="B640" s="105"/>
      <c r="C640" s="113"/>
      <c r="D640" s="113"/>
      <c r="E640" s="116"/>
      <c r="F640" s="197"/>
    </row>
    <row r="641" spans="1:6" s="117" customFormat="1" ht="15.75">
      <c r="A641" s="114"/>
      <c r="B641" s="105"/>
      <c r="C641" s="113"/>
      <c r="D641" s="113"/>
      <c r="E641" s="116"/>
      <c r="F641" s="197"/>
    </row>
    <row r="642" spans="1:6" s="117" customFormat="1" ht="15.75">
      <c r="A642" s="114"/>
      <c r="B642" s="105"/>
      <c r="C642" s="113"/>
      <c r="D642" s="113"/>
      <c r="E642" s="116"/>
      <c r="F642" s="197"/>
    </row>
    <row r="643" spans="1:6" s="117" customFormat="1" ht="15.75">
      <c r="A643" s="114"/>
      <c r="B643" s="105"/>
      <c r="C643" s="113"/>
      <c r="D643" s="113"/>
      <c r="E643" s="116"/>
      <c r="F643" s="197"/>
    </row>
    <row r="644" spans="1:6" s="117" customFormat="1" ht="15.75">
      <c r="A644" s="114"/>
      <c r="B644" s="105"/>
      <c r="C644" s="113"/>
      <c r="D644" s="113"/>
      <c r="E644" s="116"/>
      <c r="F644" s="197"/>
    </row>
    <row r="645" spans="1:6" s="117" customFormat="1" ht="15.75">
      <c r="A645" s="114"/>
      <c r="B645" s="105"/>
      <c r="C645" s="113"/>
      <c r="D645" s="113"/>
      <c r="E645" s="116"/>
      <c r="F645" s="197"/>
    </row>
    <row r="646" spans="1:6" s="117" customFormat="1" ht="15.75">
      <c r="A646" s="114"/>
      <c r="B646" s="105"/>
      <c r="C646" s="113"/>
      <c r="D646" s="113"/>
      <c r="E646" s="116"/>
      <c r="F646" s="197"/>
    </row>
    <row r="647" spans="1:6" s="117" customFormat="1" ht="15.75">
      <c r="A647" s="114"/>
      <c r="B647" s="105"/>
      <c r="C647" s="113"/>
      <c r="D647" s="113"/>
      <c r="E647" s="116"/>
      <c r="F647" s="197"/>
    </row>
    <row r="648" spans="1:6" s="117" customFormat="1" ht="15.75">
      <c r="A648" s="114"/>
      <c r="B648" s="105"/>
      <c r="C648" s="113"/>
      <c r="D648" s="113"/>
      <c r="E648" s="116"/>
      <c r="F648" s="197"/>
    </row>
    <row r="649" spans="1:6" s="117" customFormat="1" ht="15.75">
      <c r="A649" s="114"/>
      <c r="B649" s="105"/>
      <c r="C649" s="113"/>
      <c r="D649" s="113"/>
      <c r="E649" s="116"/>
      <c r="F649" s="197"/>
    </row>
    <row r="650" spans="1:6" s="117" customFormat="1" ht="15.75">
      <c r="A650" s="114"/>
      <c r="B650" s="105"/>
      <c r="C650" s="113"/>
      <c r="D650" s="113"/>
      <c r="E650" s="116"/>
      <c r="F650" s="197"/>
    </row>
    <row r="651" spans="1:6" s="117" customFormat="1" ht="15.75">
      <c r="A651" s="114"/>
      <c r="B651" s="105"/>
      <c r="C651" s="113"/>
      <c r="D651" s="113"/>
      <c r="E651" s="116"/>
      <c r="F651" s="197"/>
    </row>
    <row r="652" spans="1:6" s="117" customFormat="1" ht="15.75">
      <c r="A652" s="114"/>
      <c r="B652" s="105"/>
      <c r="C652" s="113"/>
      <c r="D652" s="113"/>
      <c r="E652" s="116"/>
      <c r="F652" s="197"/>
    </row>
    <row r="653" spans="1:6" s="117" customFormat="1" ht="15.75">
      <c r="A653" s="114"/>
      <c r="B653" s="105"/>
      <c r="C653" s="113"/>
      <c r="D653" s="113"/>
      <c r="E653" s="116"/>
      <c r="F653" s="197"/>
    </row>
    <row r="654" spans="1:6" s="117" customFormat="1" ht="15.75">
      <c r="A654" s="114"/>
      <c r="B654" s="105"/>
      <c r="C654" s="113"/>
      <c r="D654" s="113"/>
      <c r="E654" s="116"/>
      <c r="F654" s="197"/>
    </row>
    <row r="655" spans="1:6" s="117" customFormat="1" ht="15.75">
      <c r="A655" s="114"/>
      <c r="B655" s="105"/>
      <c r="C655" s="113"/>
      <c r="D655" s="113"/>
      <c r="E655" s="116"/>
      <c r="F655" s="197"/>
    </row>
    <row r="656" spans="1:6" s="117" customFormat="1" ht="15.75">
      <c r="A656" s="114"/>
      <c r="B656" s="105"/>
      <c r="C656" s="113"/>
      <c r="D656" s="113"/>
      <c r="E656" s="116"/>
      <c r="F656" s="197"/>
    </row>
    <row r="657" spans="1:6" s="117" customFormat="1" ht="15.75">
      <c r="A657" s="114"/>
      <c r="B657" s="105"/>
      <c r="C657" s="113"/>
      <c r="D657" s="113"/>
      <c r="E657" s="116"/>
      <c r="F657" s="197"/>
    </row>
    <row r="658" spans="1:6" s="117" customFormat="1" ht="15.75">
      <c r="A658" s="114"/>
      <c r="B658" s="105"/>
      <c r="C658" s="113"/>
      <c r="D658" s="113"/>
      <c r="E658" s="116"/>
      <c r="F658" s="197"/>
    </row>
    <row r="659" spans="1:6" s="117" customFormat="1" ht="15.75">
      <c r="A659" s="114"/>
      <c r="B659" s="105"/>
      <c r="C659" s="113"/>
      <c r="D659" s="113"/>
      <c r="E659" s="116"/>
      <c r="F659" s="197"/>
    </row>
    <row r="660" spans="1:6" s="117" customFormat="1" ht="15.75">
      <c r="A660" s="114"/>
      <c r="B660" s="105"/>
      <c r="C660" s="113"/>
      <c r="D660" s="113"/>
      <c r="E660" s="116"/>
      <c r="F660" s="197"/>
    </row>
    <row r="661" spans="1:6" s="117" customFormat="1" ht="15.75">
      <c r="A661" s="114"/>
      <c r="B661" s="105"/>
      <c r="C661" s="113"/>
      <c r="D661" s="113"/>
      <c r="E661" s="116"/>
      <c r="F661" s="197"/>
    </row>
    <row r="662" spans="1:6" s="117" customFormat="1" ht="15.75">
      <c r="A662" s="114"/>
      <c r="B662" s="105"/>
      <c r="C662" s="113"/>
      <c r="D662" s="113"/>
      <c r="E662" s="116"/>
      <c r="F662" s="197"/>
    </row>
    <row r="663" spans="1:6" s="117" customFormat="1" ht="15.75">
      <c r="A663" s="114"/>
      <c r="B663" s="105"/>
      <c r="C663" s="113"/>
      <c r="D663" s="113"/>
      <c r="E663" s="116"/>
      <c r="F663" s="197"/>
    </row>
    <row r="664" spans="1:6" s="117" customFormat="1" ht="15.75">
      <c r="A664" s="114"/>
      <c r="B664" s="105"/>
      <c r="C664" s="113"/>
      <c r="D664" s="113"/>
      <c r="E664" s="116"/>
      <c r="F664" s="197"/>
    </row>
    <row r="665" spans="1:6" s="117" customFormat="1" ht="15.75">
      <c r="A665" s="114"/>
      <c r="B665" s="105"/>
      <c r="C665" s="113"/>
      <c r="D665" s="113"/>
      <c r="E665" s="116"/>
      <c r="F665" s="197"/>
    </row>
    <row r="666" spans="1:6" s="117" customFormat="1" ht="15.75">
      <c r="A666" s="114"/>
      <c r="B666" s="105"/>
      <c r="C666" s="113"/>
      <c r="D666" s="113"/>
      <c r="E666" s="116"/>
      <c r="F666" s="197"/>
    </row>
    <row r="667" spans="1:6" s="117" customFormat="1" ht="15.75">
      <c r="A667" s="114"/>
      <c r="B667" s="105"/>
      <c r="C667" s="113"/>
      <c r="D667" s="113"/>
      <c r="E667" s="116"/>
      <c r="F667" s="197"/>
    </row>
    <row r="668" spans="1:6" s="117" customFormat="1" ht="15.75">
      <c r="A668" s="114"/>
      <c r="B668" s="105"/>
      <c r="C668" s="113"/>
      <c r="D668" s="113"/>
      <c r="E668" s="116"/>
      <c r="F668" s="197"/>
    </row>
    <row r="669" spans="1:6" s="117" customFormat="1" ht="15.75">
      <c r="A669" s="114"/>
      <c r="B669" s="105"/>
      <c r="C669" s="113"/>
      <c r="D669" s="113"/>
      <c r="E669" s="116"/>
      <c r="F669" s="197"/>
    </row>
    <row r="670" spans="1:6" s="117" customFormat="1" ht="15.75">
      <c r="A670" s="114"/>
      <c r="B670" s="105"/>
      <c r="C670" s="113"/>
      <c r="D670" s="113"/>
      <c r="E670" s="116"/>
      <c r="F670" s="197"/>
    </row>
    <row r="671" spans="1:6" s="117" customFormat="1" ht="15.75">
      <c r="A671" s="114"/>
      <c r="B671" s="105"/>
      <c r="C671" s="113"/>
      <c r="D671" s="113"/>
      <c r="E671" s="116"/>
      <c r="F671" s="197"/>
    </row>
    <row r="672" spans="1:6" s="117" customFormat="1" ht="15.75">
      <c r="A672" s="114"/>
      <c r="B672" s="105"/>
      <c r="C672" s="113"/>
      <c r="D672" s="113"/>
      <c r="E672" s="116"/>
      <c r="F672" s="197"/>
    </row>
    <row r="673" spans="1:6" s="117" customFormat="1" ht="15.75">
      <c r="A673" s="114"/>
      <c r="B673" s="105"/>
      <c r="C673" s="113"/>
      <c r="D673" s="113"/>
      <c r="E673" s="116"/>
      <c r="F673" s="197"/>
    </row>
    <row r="674" spans="1:6" s="117" customFormat="1" ht="15.75">
      <c r="A674" s="114"/>
      <c r="B674" s="105"/>
      <c r="C674" s="113"/>
      <c r="D674" s="113"/>
      <c r="E674" s="116"/>
      <c r="F674" s="197"/>
    </row>
    <row r="675" spans="1:6" s="117" customFormat="1" ht="15.75">
      <c r="A675" s="114"/>
      <c r="B675" s="105"/>
      <c r="C675" s="113"/>
      <c r="D675" s="113"/>
      <c r="E675" s="116"/>
      <c r="F675" s="197"/>
    </row>
    <row r="676" spans="1:6" s="117" customFormat="1" ht="15.75">
      <c r="A676" s="114"/>
      <c r="B676" s="105"/>
      <c r="C676" s="113"/>
      <c r="D676" s="113"/>
      <c r="E676" s="116"/>
      <c r="F676" s="197"/>
    </row>
    <row r="677" spans="1:6" s="117" customFormat="1" ht="15.75">
      <c r="A677" s="114"/>
      <c r="B677" s="105"/>
      <c r="C677" s="113"/>
      <c r="D677" s="113"/>
      <c r="E677" s="116"/>
      <c r="F677" s="197"/>
    </row>
    <row r="678" spans="1:6" s="117" customFormat="1" ht="15.75">
      <c r="A678" s="114"/>
      <c r="B678" s="105"/>
      <c r="C678" s="113"/>
      <c r="D678" s="113"/>
      <c r="E678" s="116"/>
      <c r="F678" s="197"/>
    </row>
    <row r="679" spans="1:6" s="117" customFormat="1" ht="15.75">
      <c r="A679" s="114"/>
      <c r="B679" s="105"/>
      <c r="C679" s="113"/>
      <c r="D679" s="113"/>
      <c r="E679" s="116"/>
      <c r="F679" s="197"/>
    </row>
    <row r="680" spans="1:6" s="117" customFormat="1" ht="15.75">
      <c r="A680" s="114"/>
      <c r="B680" s="105"/>
      <c r="C680" s="113"/>
      <c r="D680" s="113"/>
      <c r="E680" s="116"/>
      <c r="F680" s="197"/>
    </row>
    <row r="681" spans="1:6" s="117" customFormat="1" ht="15.75">
      <c r="A681" s="114"/>
      <c r="B681" s="105"/>
      <c r="C681" s="113"/>
      <c r="D681" s="113"/>
      <c r="E681" s="116"/>
      <c r="F681" s="197"/>
    </row>
    <row r="682" spans="1:6" s="117" customFormat="1" ht="15.75">
      <c r="A682" s="114"/>
      <c r="B682" s="105"/>
      <c r="C682" s="113"/>
      <c r="D682" s="113"/>
      <c r="E682" s="116"/>
      <c r="F682" s="197"/>
    </row>
    <row r="683" spans="1:6" s="117" customFormat="1" ht="15.75">
      <c r="A683" s="114"/>
      <c r="B683" s="105"/>
      <c r="C683" s="113"/>
      <c r="D683" s="113"/>
      <c r="E683" s="116"/>
      <c r="F683" s="197"/>
    </row>
    <row r="684" spans="1:6" s="117" customFormat="1" ht="15.75">
      <c r="A684" s="114"/>
      <c r="B684" s="105"/>
      <c r="C684" s="113"/>
      <c r="D684" s="113"/>
      <c r="E684" s="116"/>
      <c r="F684" s="197"/>
    </row>
    <row r="685" spans="1:6" s="117" customFormat="1" ht="15.75">
      <c r="A685" s="114"/>
      <c r="B685" s="105"/>
      <c r="C685" s="113"/>
      <c r="D685" s="113"/>
      <c r="E685" s="116"/>
      <c r="F685" s="197"/>
    </row>
    <row r="686" spans="1:6" s="117" customFormat="1" ht="15.75">
      <c r="A686" s="114"/>
      <c r="B686" s="105"/>
      <c r="C686" s="113"/>
      <c r="D686" s="113"/>
      <c r="E686" s="116"/>
      <c r="F686" s="197"/>
    </row>
    <row r="687" spans="1:6" s="117" customFormat="1" ht="15.75">
      <c r="A687" s="114"/>
      <c r="B687" s="105"/>
      <c r="C687" s="113"/>
      <c r="D687" s="113"/>
      <c r="E687" s="116"/>
      <c r="F687" s="197"/>
    </row>
    <row r="688" spans="1:6" s="117" customFormat="1" ht="15.75">
      <c r="A688" s="114"/>
      <c r="B688" s="105"/>
      <c r="C688" s="113"/>
      <c r="D688" s="113"/>
      <c r="E688" s="116"/>
      <c r="F688" s="197"/>
    </row>
    <row r="689" spans="1:6" s="117" customFormat="1" ht="15.75">
      <c r="A689" s="114"/>
      <c r="B689" s="105"/>
      <c r="C689" s="113"/>
      <c r="D689" s="113"/>
      <c r="E689" s="116"/>
      <c r="F689" s="197"/>
    </row>
    <row r="690" spans="1:6" s="117" customFormat="1" ht="15.75">
      <c r="A690" s="114"/>
      <c r="B690" s="105"/>
      <c r="C690" s="113"/>
      <c r="D690" s="113"/>
      <c r="E690" s="116"/>
      <c r="F690" s="197"/>
    </row>
    <row r="691" spans="1:6" s="117" customFormat="1" ht="15.75">
      <c r="A691" s="114"/>
      <c r="B691" s="105"/>
      <c r="C691" s="113"/>
      <c r="D691" s="113"/>
      <c r="E691" s="116"/>
      <c r="F691" s="197"/>
    </row>
    <row r="692" spans="1:6" s="117" customFormat="1" ht="15.75">
      <c r="A692" s="114"/>
      <c r="B692" s="105"/>
      <c r="C692" s="113"/>
      <c r="D692" s="113"/>
      <c r="E692" s="116"/>
      <c r="F692" s="197"/>
    </row>
    <row r="693" spans="1:6" s="117" customFormat="1" ht="15.75">
      <c r="A693" s="114"/>
      <c r="B693" s="105"/>
      <c r="C693" s="113"/>
      <c r="D693" s="113"/>
      <c r="E693" s="116"/>
      <c r="F693" s="197"/>
    </row>
    <row r="694" spans="1:6" s="117" customFormat="1" ht="15.75">
      <c r="A694" s="114"/>
      <c r="B694" s="105"/>
      <c r="C694" s="113"/>
      <c r="D694" s="113"/>
      <c r="E694" s="116"/>
      <c r="F694" s="197"/>
    </row>
    <row r="695" spans="1:6" s="117" customFormat="1" ht="15.75">
      <c r="A695" s="114"/>
      <c r="B695" s="105"/>
      <c r="C695" s="113"/>
      <c r="D695" s="113"/>
      <c r="E695" s="116"/>
      <c r="F695" s="197"/>
    </row>
    <row r="696" spans="1:6" s="117" customFormat="1" ht="15.75">
      <c r="A696" s="114"/>
      <c r="B696" s="105"/>
      <c r="C696" s="113"/>
      <c r="D696" s="113"/>
      <c r="E696" s="116"/>
      <c r="F696" s="197"/>
    </row>
    <row r="697" spans="1:6" s="117" customFormat="1" ht="15.75">
      <c r="A697" s="114"/>
      <c r="B697" s="105"/>
      <c r="C697" s="113"/>
      <c r="D697" s="113"/>
      <c r="E697" s="116"/>
      <c r="F697" s="197"/>
    </row>
    <row r="698" spans="1:6" s="117" customFormat="1" ht="15.75">
      <c r="A698" s="114"/>
      <c r="B698" s="105"/>
      <c r="C698" s="113"/>
      <c r="D698" s="113"/>
      <c r="E698" s="116"/>
      <c r="F698" s="197"/>
    </row>
    <row r="699" spans="1:6" s="117" customFormat="1" ht="15.75">
      <c r="A699" s="114"/>
      <c r="B699" s="105"/>
      <c r="C699" s="113"/>
      <c r="D699" s="113"/>
      <c r="E699" s="116"/>
      <c r="F699" s="197"/>
    </row>
    <row r="700" spans="1:6" s="117" customFormat="1" ht="15.75">
      <c r="A700" s="114"/>
      <c r="B700" s="105"/>
      <c r="C700" s="113"/>
      <c r="D700" s="113"/>
      <c r="E700" s="116"/>
      <c r="F700" s="197"/>
    </row>
    <row r="701" spans="1:6" s="117" customFormat="1" ht="15.75">
      <c r="A701" s="114"/>
      <c r="B701" s="105"/>
      <c r="C701" s="113"/>
      <c r="D701" s="113"/>
      <c r="E701" s="116"/>
      <c r="F701" s="197"/>
    </row>
    <row r="702" spans="1:6" s="117" customFormat="1" ht="15.75">
      <c r="A702" s="114"/>
      <c r="B702" s="105"/>
      <c r="C702" s="113"/>
      <c r="D702" s="113"/>
      <c r="E702" s="116"/>
      <c r="F702" s="197"/>
    </row>
    <row r="703" spans="1:6" s="117" customFormat="1" ht="15.75">
      <c r="A703" s="114"/>
      <c r="B703" s="105"/>
      <c r="C703" s="113"/>
      <c r="D703" s="113"/>
      <c r="E703" s="116"/>
      <c r="F703" s="197"/>
    </row>
    <row r="704" spans="1:6" s="117" customFormat="1" ht="15.75">
      <c r="A704" s="114"/>
      <c r="B704" s="105"/>
      <c r="C704" s="113"/>
      <c r="D704" s="113"/>
      <c r="E704" s="116"/>
      <c r="F704" s="197"/>
    </row>
    <row r="705" spans="1:6" s="117" customFormat="1" ht="15.75">
      <c r="A705" s="114"/>
      <c r="B705" s="105"/>
      <c r="C705" s="113"/>
      <c r="D705" s="113"/>
      <c r="E705" s="116"/>
      <c r="F705" s="197"/>
    </row>
    <row r="706" spans="1:6" s="117" customFormat="1" ht="15.75">
      <c r="A706" s="114"/>
      <c r="B706" s="105"/>
      <c r="C706" s="113"/>
      <c r="D706" s="113"/>
      <c r="E706" s="116"/>
      <c r="F706" s="197"/>
    </row>
    <row r="707" spans="1:6" s="117" customFormat="1" ht="15.75">
      <c r="A707" s="114"/>
      <c r="B707" s="105"/>
      <c r="C707" s="113"/>
      <c r="D707" s="113"/>
      <c r="E707" s="116"/>
      <c r="F707" s="197"/>
    </row>
    <row r="708" spans="1:6" s="117" customFormat="1" ht="15.75">
      <c r="A708" s="114"/>
      <c r="B708" s="105"/>
      <c r="C708" s="113"/>
      <c r="D708" s="113"/>
      <c r="E708" s="116"/>
      <c r="F708" s="197"/>
    </row>
    <row r="709" spans="1:6" s="117" customFormat="1" ht="15.75">
      <c r="A709" s="114"/>
      <c r="B709" s="105"/>
      <c r="C709" s="113"/>
      <c r="D709" s="113"/>
      <c r="E709" s="116"/>
      <c r="F709" s="197"/>
    </row>
    <row r="710" spans="1:6" s="117" customFormat="1" ht="15.75">
      <c r="A710" s="114"/>
      <c r="B710" s="105"/>
      <c r="C710" s="113"/>
      <c r="D710" s="113"/>
      <c r="E710" s="116"/>
      <c r="F710" s="197"/>
    </row>
    <row r="711" spans="1:6" s="117" customFormat="1" ht="15.75">
      <c r="A711" s="114"/>
      <c r="B711" s="105"/>
      <c r="C711" s="113"/>
      <c r="D711" s="113"/>
      <c r="E711" s="116"/>
      <c r="F711" s="197"/>
    </row>
    <row r="712" spans="1:6" s="117" customFormat="1" ht="15.75">
      <c r="A712" s="114"/>
      <c r="B712" s="105"/>
      <c r="C712" s="113"/>
      <c r="D712" s="113"/>
      <c r="E712" s="116"/>
      <c r="F712" s="197"/>
    </row>
    <row r="713" spans="1:6" s="117" customFormat="1" ht="15.75">
      <c r="A713" s="114"/>
      <c r="B713" s="105"/>
      <c r="C713" s="113"/>
      <c r="D713" s="113"/>
      <c r="E713" s="116"/>
      <c r="F713" s="197"/>
    </row>
    <row r="714" spans="1:6" s="117" customFormat="1" ht="15.75">
      <c r="A714" s="114"/>
      <c r="B714" s="105"/>
      <c r="C714" s="113"/>
      <c r="D714" s="113"/>
      <c r="E714" s="116"/>
      <c r="F714" s="197"/>
    </row>
    <row r="715" spans="1:6" s="117" customFormat="1" ht="15.75">
      <c r="A715" s="114"/>
      <c r="B715" s="105"/>
      <c r="C715" s="113"/>
      <c r="D715" s="113"/>
      <c r="E715" s="116"/>
      <c r="F715" s="197"/>
    </row>
    <row r="716" spans="1:6" s="117" customFormat="1" ht="15.75">
      <c r="A716" s="114"/>
      <c r="B716" s="105"/>
      <c r="C716" s="113"/>
      <c r="D716" s="113"/>
      <c r="E716" s="116"/>
      <c r="F716" s="197"/>
    </row>
    <row r="717" spans="1:6" s="117" customFormat="1" ht="15.75">
      <c r="A717" s="114"/>
      <c r="B717" s="105"/>
      <c r="C717" s="113"/>
      <c r="D717" s="113"/>
      <c r="E717" s="116"/>
      <c r="F717" s="197"/>
    </row>
    <row r="718" spans="1:6" s="117" customFormat="1" ht="15.75">
      <c r="A718" s="114"/>
      <c r="B718" s="105"/>
      <c r="C718" s="113"/>
      <c r="D718" s="113"/>
      <c r="E718" s="116"/>
      <c r="F718" s="197"/>
    </row>
    <row r="719" spans="1:6" s="117" customFormat="1" ht="15.75">
      <c r="A719" s="114"/>
      <c r="B719" s="105"/>
      <c r="C719" s="113"/>
      <c r="D719" s="113"/>
      <c r="E719" s="116"/>
      <c r="F719" s="197"/>
    </row>
    <row r="720" spans="1:6" s="117" customFormat="1" ht="15.75">
      <c r="A720" s="114"/>
      <c r="B720" s="105"/>
      <c r="C720" s="113"/>
      <c r="D720" s="113"/>
      <c r="E720" s="116"/>
      <c r="F720" s="197"/>
    </row>
    <row r="721" spans="1:6" s="117" customFormat="1" ht="15.75">
      <c r="A721" s="114"/>
      <c r="B721" s="105"/>
      <c r="C721" s="113"/>
      <c r="D721" s="113"/>
      <c r="E721" s="116"/>
      <c r="F721" s="197"/>
    </row>
    <row r="722" spans="1:6" s="117" customFormat="1" ht="15.75">
      <c r="A722" s="114"/>
      <c r="B722" s="105"/>
      <c r="C722" s="113"/>
      <c r="D722" s="113"/>
      <c r="E722" s="116"/>
      <c r="F722" s="197"/>
    </row>
    <row r="723" spans="1:6" s="117" customFormat="1" ht="15.75">
      <c r="A723" s="114"/>
      <c r="B723" s="105"/>
      <c r="C723" s="113"/>
      <c r="D723" s="113"/>
      <c r="E723" s="116"/>
      <c r="F723" s="197"/>
    </row>
    <row r="724" spans="1:6" s="117" customFormat="1" ht="15.75">
      <c r="A724" s="114"/>
      <c r="B724" s="105"/>
      <c r="C724" s="113"/>
      <c r="D724" s="113"/>
      <c r="E724" s="116"/>
      <c r="F724" s="197"/>
    </row>
    <row r="725" spans="1:6" s="117" customFormat="1" ht="15.75">
      <c r="A725" s="114"/>
      <c r="B725" s="105"/>
      <c r="C725" s="113"/>
      <c r="D725" s="113"/>
      <c r="E725" s="116"/>
      <c r="F725" s="197"/>
    </row>
    <row r="726" spans="1:6" s="117" customFormat="1" ht="15.75">
      <c r="A726" s="114"/>
      <c r="B726" s="105"/>
      <c r="C726" s="113"/>
      <c r="D726" s="113"/>
      <c r="E726" s="116"/>
      <c r="F726" s="197"/>
    </row>
    <row r="727" spans="1:6" s="117" customFormat="1" ht="15.75">
      <c r="A727" s="114"/>
      <c r="B727" s="105"/>
      <c r="C727" s="113"/>
      <c r="D727" s="113"/>
      <c r="E727" s="116"/>
      <c r="F727" s="197"/>
    </row>
    <row r="728" spans="1:6" s="117" customFormat="1" ht="15.75">
      <c r="A728" s="114"/>
      <c r="B728" s="105"/>
      <c r="C728" s="113"/>
      <c r="D728" s="113"/>
      <c r="E728" s="116"/>
      <c r="F728" s="197"/>
    </row>
    <row r="729" spans="1:6" s="117" customFormat="1" ht="15.75">
      <c r="A729" s="114"/>
      <c r="B729" s="105"/>
      <c r="C729" s="113"/>
      <c r="D729" s="113"/>
      <c r="E729" s="116"/>
      <c r="F729" s="197"/>
    </row>
    <row r="730" spans="1:6" s="117" customFormat="1" ht="15.75">
      <c r="A730" s="114"/>
      <c r="B730" s="105"/>
      <c r="C730" s="113"/>
      <c r="D730" s="113"/>
      <c r="E730" s="116"/>
      <c r="F730" s="197"/>
    </row>
    <row r="731" spans="1:6" s="117" customFormat="1" ht="15.75">
      <c r="A731" s="114"/>
      <c r="B731" s="105"/>
      <c r="C731" s="113"/>
      <c r="D731" s="113"/>
      <c r="E731" s="116"/>
      <c r="F731" s="197"/>
    </row>
    <row r="732" spans="1:6" s="117" customFormat="1" ht="15.75">
      <c r="A732" s="114"/>
      <c r="B732" s="105"/>
      <c r="C732" s="113"/>
      <c r="D732" s="113"/>
      <c r="E732" s="116"/>
      <c r="F732" s="197"/>
    </row>
    <row r="733" spans="1:6" s="117" customFormat="1" ht="15.75">
      <c r="A733" s="114"/>
      <c r="B733" s="105"/>
      <c r="C733" s="113"/>
      <c r="D733" s="113"/>
      <c r="E733" s="116"/>
      <c r="F733" s="197"/>
    </row>
    <row r="734" spans="1:6" s="117" customFormat="1" ht="15.75">
      <c r="A734" s="114"/>
      <c r="B734" s="105"/>
      <c r="C734" s="113"/>
      <c r="D734" s="113"/>
      <c r="E734" s="116"/>
      <c r="F734" s="197"/>
    </row>
    <row r="735" spans="1:6" s="117" customFormat="1" ht="15.75">
      <c r="A735" s="114"/>
      <c r="B735" s="105"/>
      <c r="C735" s="113"/>
      <c r="D735" s="113"/>
      <c r="E735" s="116"/>
      <c r="F735" s="197"/>
    </row>
    <row r="736" spans="1:6" s="117" customFormat="1" ht="15.75">
      <c r="A736" s="114"/>
      <c r="B736" s="105"/>
      <c r="C736" s="113"/>
      <c r="D736" s="113"/>
      <c r="E736" s="116"/>
      <c r="F736" s="197"/>
    </row>
    <row r="737" spans="1:6" s="117" customFormat="1" ht="15.75">
      <c r="A737" s="114"/>
      <c r="B737" s="105"/>
      <c r="C737" s="113"/>
      <c r="D737" s="113"/>
      <c r="E737" s="116"/>
      <c r="F737" s="197"/>
    </row>
    <row r="738" spans="1:6" s="117" customFormat="1" ht="15.75">
      <c r="A738" s="114"/>
      <c r="B738" s="105"/>
      <c r="C738" s="113"/>
      <c r="D738" s="113"/>
      <c r="E738" s="116"/>
      <c r="F738" s="197"/>
    </row>
    <row r="739" spans="1:6" s="117" customFormat="1" ht="15.75">
      <c r="A739" s="114"/>
      <c r="B739" s="105"/>
      <c r="C739" s="113"/>
      <c r="D739" s="113"/>
      <c r="E739" s="116"/>
      <c r="F739" s="197"/>
    </row>
    <row r="740" spans="1:6" s="117" customFormat="1" ht="15.75">
      <c r="A740" s="114"/>
      <c r="B740" s="105"/>
      <c r="C740" s="113"/>
      <c r="D740" s="113"/>
      <c r="E740" s="116"/>
      <c r="F740" s="197"/>
    </row>
    <row r="741" spans="1:6" s="117" customFormat="1" ht="15.75">
      <c r="A741" s="114"/>
      <c r="B741" s="105"/>
      <c r="C741" s="113"/>
      <c r="D741" s="113"/>
      <c r="E741" s="116"/>
      <c r="F741" s="197"/>
    </row>
    <row r="742" spans="1:6" s="117" customFormat="1" ht="15.75">
      <c r="A742" s="114"/>
      <c r="B742" s="105"/>
      <c r="C742" s="113"/>
      <c r="D742" s="113"/>
      <c r="E742" s="116"/>
      <c r="F742" s="197"/>
    </row>
    <row r="743" spans="1:6" s="117" customFormat="1" ht="15.75">
      <c r="A743" s="114"/>
      <c r="B743" s="105"/>
      <c r="C743" s="113"/>
      <c r="D743" s="113"/>
      <c r="E743" s="116"/>
      <c r="F743" s="197"/>
    </row>
    <row r="744" spans="1:6" s="117" customFormat="1" ht="15.75">
      <c r="A744" s="114"/>
      <c r="B744" s="105"/>
      <c r="C744" s="113"/>
      <c r="D744" s="113"/>
      <c r="E744" s="116"/>
      <c r="F744" s="197"/>
    </row>
    <row r="745" spans="1:6" s="117" customFormat="1" ht="15.75">
      <c r="A745" s="114"/>
      <c r="B745" s="105"/>
      <c r="C745" s="113"/>
      <c r="D745" s="113"/>
      <c r="E745" s="116"/>
      <c r="F745" s="197"/>
    </row>
    <row r="746" spans="1:6" s="117" customFormat="1" ht="15.75">
      <c r="A746" s="114"/>
      <c r="B746" s="105"/>
      <c r="C746" s="113"/>
      <c r="D746" s="113"/>
      <c r="E746" s="116"/>
      <c r="F746" s="197"/>
    </row>
    <row r="747" spans="1:6" s="117" customFormat="1" ht="15.75">
      <c r="A747" s="114"/>
      <c r="B747" s="105"/>
      <c r="C747" s="113"/>
      <c r="D747" s="113"/>
      <c r="E747" s="116"/>
      <c r="F747" s="197"/>
    </row>
    <row r="748" spans="1:6" s="117" customFormat="1" ht="15.75">
      <c r="A748" s="114"/>
      <c r="B748" s="105"/>
      <c r="C748" s="113"/>
      <c r="D748" s="113"/>
      <c r="E748" s="116"/>
      <c r="F748" s="197"/>
    </row>
    <row r="749" spans="1:6" s="117" customFormat="1" ht="15.75">
      <c r="A749" s="114"/>
      <c r="B749" s="105"/>
      <c r="C749" s="113"/>
      <c r="D749" s="113"/>
      <c r="E749" s="116"/>
      <c r="F749" s="197"/>
    </row>
    <row r="750" spans="1:6" s="117" customFormat="1" ht="15.75">
      <c r="A750" s="114"/>
      <c r="B750" s="105"/>
      <c r="C750" s="113"/>
      <c r="D750" s="113"/>
      <c r="E750" s="116"/>
      <c r="F750" s="197"/>
    </row>
    <row r="751" spans="1:6" s="117" customFormat="1" ht="15.75">
      <c r="A751" s="114"/>
      <c r="B751" s="105"/>
      <c r="C751" s="113"/>
      <c r="D751" s="113"/>
      <c r="E751" s="116"/>
      <c r="F751" s="197"/>
    </row>
    <row r="752" spans="1:6" s="117" customFormat="1" ht="15.75">
      <c r="A752" s="114"/>
      <c r="B752" s="105"/>
      <c r="C752" s="113"/>
      <c r="D752" s="113"/>
      <c r="E752" s="116"/>
      <c r="F752" s="197"/>
    </row>
    <row r="753" spans="1:6" s="117" customFormat="1" ht="15.75">
      <c r="A753" s="114"/>
      <c r="B753" s="105"/>
      <c r="C753" s="113"/>
      <c r="D753" s="113"/>
      <c r="E753" s="116"/>
      <c r="F753" s="197"/>
    </row>
    <row r="754" spans="1:6" s="117" customFormat="1" ht="15.75">
      <c r="A754" s="114"/>
      <c r="B754" s="105"/>
      <c r="C754" s="113"/>
      <c r="D754" s="113"/>
      <c r="E754" s="116"/>
      <c r="F754" s="197"/>
    </row>
    <row r="755" spans="1:6" s="117" customFormat="1" ht="15.75">
      <c r="A755" s="114"/>
      <c r="B755" s="105"/>
      <c r="C755" s="113"/>
      <c r="D755" s="113"/>
      <c r="E755" s="116"/>
      <c r="F755" s="197"/>
    </row>
    <row r="756" spans="1:6" s="117" customFormat="1" ht="15.75">
      <c r="A756" s="114"/>
      <c r="B756" s="105"/>
      <c r="C756" s="113"/>
      <c r="D756" s="113"/>
      <c r="E756" s="116"/>
      <c r="F756" s="197"/>
    </row>
    <row r="757" spans="1:6" s="117" customFormat="1" ht="15.75">
      <c r="A757" s="114"/>
      <c r="B757" s="105"/>
      <c r="C757" s="113"/>
      <c r="D757" s="113"/>
      <c r="E757" s="116"/>
      <c r="F757" s="197"/>
    </row>
    <row r="758" spans="1:6" s="117" customFormat="1" ht="15.75">
      <c r="A758" s="114"/>
      <c r="B758" s="105"/>
      <c r="C758" s="113"/>
      <c r="D758" s="113"/>
      <c r="E758" s="116"/>
      <c r="F758" s="197"/>
    </row>
    <row r="759" spans="1:6" s="117" customFormat="1" ht="15.75">
      <c r="A759" s="114"/>
      <c r="B759" s="105"/>
      <c r="C759" s="113"/>
      <c r="D759" s="113"/>
      <c r="E759" s="116"/>
      <c r="F759" s="197"/>
    </row>
    <row r="760" spans="1:6" s="117" customFormat="1" ht="15.75">
      <c r="A760" s="114"/>
      <c r="B760" s="105"/>
      <c r="C760" s="113"/>
      <c r="D760" s="113"/>
      <c r="E760" s="116"/>
      <c r="F760" s="197"/>
    </row>
    <row r="761" spans="1:6" s="117" customFormat="1" ht="15.75">
      <c r="A761" s="114"/>
      <c r="B761" s="105"/>
      <c r="C761" s="113"/>
      <c r="D761" s="113"/>
      <c r="E761" s="116"/>
      <c r="F761" s="197"/>
    </row>
    <row r="762" spans="1:6" s="117" customFormat="1" ht="15.75">
      <c r="A762" s="114"/>
      <c r="B762" s="105"/>
      <c r="C762" s="113"/>
      <c r="D762" s="113"/>
      <c r="E762" s="116"/>
      <c r="F762" s="197"/>
    </row>
    <row r="763" spans="1:6" s="117" customFormat="1" ht="15.75">
      <c r="A763" s="114"/>
      <c r="B763" s="105"/>
      <c r="C763" s="113"/>
      <c r="D763" s="113"/>
      <c r="E763" s="116"/>
      <c r="F763" s="197"/>
    </row>
    <row r="764" spans="1:6" s="117" customFormat="1" ht="15.75">
      <c r="A764" s="114"/>
      <c r="B764" s="105"/>
      <c r="C764" s="113"/>
      <c r="D764" s="113"/>
      <c r="E764" s="116"/>
      <c r="F764" s="197"/>
    </row>
    <row r="765" spans="1:6" s="117" customFormat="1" ht="15.75">
      <c r="A765" s="114"/>
      <c r="B765" s="105"/>
      <c r="C765" s="113"/>
      <c r="D765" s="113"/>
      <c r="E765" s="116"/>
      <c r="F765" s="197"/>
    </row>
    <row r="766" spans="1:6" s="117" customFormat="1" ht="15.75">
      <c r="A766" s="114"/>
      <c r="B766" s="105"/>
      <c r="C766" s="113"/>
      <c r="D766" s="113"/>
      <c r="E766" s="116"/>
      <c r="F766" s="197"/>
    </row>
    <row r="767" spans="1:6" s="117" customFormat="1" ht="15.75">
      <c r="A767" s="114"/>
      <c r="B767" s="105"/>
      <c r="C767" s="113"/>
      <c r="D767" s="113"/>
      <c r="E767" s="116"/>
      <c r="F767" s="197"/>
    </row>
    <row r="768" spans="1:6" s="117" customFormat="1" ht="15.75">
      <c r="A768" s="114"/>
      <c r="B768" s="105"/>
      <c r="C768" s="113"/>
      <c r="D768" s="113"/>
      <c r="E768" s="116"/>
      <c r="F768" s="197"/>
    </row>
    <row r="769" spans="1:6" s="117" customFormat="1" ht="15.75">
      <c r="A769" s="114"/>
      <c r="B769" s="105"/>
      <c r="C769" s="113"/>
      <c r="D769" s="113"/>
      <c r="E769" s="116"/>
      <c r="F769" s="197"/>
    </row>
    <row r="770" spans="1:6" s="117" customFormat="1" ht="15.75">
      <c r="A770" s="114"/>
      <c r="B770" s="105"/>
      <c r="C770" s="113"/>
      <c r="D770" s="113"/>
      <c r="E770" s="116"/>
      <c r="F770" s="197"/>
    </row>
    <row r="771" spans="1:6" s="117" customFormat="1" ht="15.75">
      <c r="A771" s="114"/>
      <c r="B771" s="105"/>
      <c r="C771" s="113"/>
      <c r="D771" s="113"/>
      <c r="E771" s="116"/>
      <c r="F771" s="197"/>
    </row>
    <row r="772" spans="1:6" s="117" customFormat="1" ht="15.75">
      <c r="A772" s="114"/>
      <c r="B772" s="105"/>
      <c r="C772" s="113"/>
      <c r="D772" s="113"/>
      <c r="E772" s="116"/>
      <c r="F772" s="197"/>
    </row>
    <row r="773" spans="1:6" s="117" customFormat="1" ht="15.75">
      <c r="A773" s="114"/>
      <c r="B773" s="105"/>
      <c r="C773" s="113"/>
      <c r="D773" s="113"/>
      <c r="E773" s="116"/>
      <c r="F773" s="197"/>
    </row>
    <row r="774" spans="1:6" s="117" customFormat="1" ht="15.75">
      <c r="A774" s="114"/>
      <c r="B774" s="105"/>
      <c r="C774" s="113"/>
      <c r="D774" s="113"/>
      <c r="E774" s="116"/>
      <c r="F774" s="197"/>
    </row>
    <row r="775" spans="1:6" s="117" customFormat="1" ht="15.75">
      <c r="A775" s="114"/>
      <c r="B775" s="105"/>
      <c r="C775" s="113"/>
      <c r="D775" s="113"/>
      <c r="E775" s="116"/>
      <c r="F775" s="197"/>
    </row>
    <row r="776" spans="1:6" s="117" customFormat="1" ht="15.75">
      <c r="A776" s="114"/>
      <c r="B776" s="105"/>
      <c r="C776" s="113"/>
      <c r="D776" s="113"/>
      <c r="E776" s="116"/>
      <c r="F776" s="197"/>
    </row>
    <row r="777" spans="1:6" s="117" customFormat="1" ht="15.75">
      <c r="A777" s="114"/>
      <c r="B777" s="105"/>
      <c r="C777" s="113"/>
      <c r="D777" s="113"/>
      <c r="E777" s="116"/>
      <c r="F777" s="197"/>
    </row>
    <row r="778" spans="1:6" s="117" customFormat="1" ht="15.75">
      <c r="A778" s="114"/>
      <c r="B778" s="105"/>
      <c r="C778" s="113"/>
      <c r="D778" s="113"/>
      <c r="E778" s="116"/>
      <c r="F778" s="197"/>
    </row>
    <row r="779" spans="1:6" s="117" customFormat="1" ht="15.75">
      <c r="A779" s="114"/>
      <c r="B779" s="105"/>
      <c r="C779" s="113"/>
      <c r="D779" s="113"/>
      <c r="E779" s="116"/>
      <c r="F779" s="197"/>
    </row>
    <row r="780" spans="1:6" s="117" customFormat="1" ht="15.75">
      <c r="A780" s="114"/>
      <c r="B780" s="105"/>
      <c r="C780" s="113"/>
      <c r="D780" s="113"/>
      <c r="E780" s="116"/>
      <c r="F780" s="197"/>
    </row>
    <row r="781" spans="1:6" s="117" customFormat="1" ht="15.75">
      <c r="A781" s="114"/>
      <c r="B781" s="105"/>
      <c r="C781" s="113"/>
      <c r="D781" s="113"/>
      <c r="E781" s="116"/>
      <c r="F781" s="197"/>
    </row>
    <row r="782" spans="1:6" s="117" customFormat="1" ht="15.75">
      <c r="A782" s="114"/>
      <c r="B782" s="105"/>
      <c r="C782" s="113"/>
      <c r="D782" s="113"/>
      <c r="E782" s="116"/>
      <c r="F782" s="197"/>
    </row>
    <row r="783" spans="1:6" s="117" customFormat="1" ht="15.75">
      <c r="A783" s="114"/>
      <c r="B783" s="105"/>
      <c r="C783" s="113"/>
      <c r="D783" s="113"/>
      <c r="E783" s="116"/>
      <c r="F783" s="197"/>
    </row>
    <row r="784" spans="1:6" s="117" customFormat="1" ht="15.75">
      <c r="A784" s="114"/>
      <c r="B784" s="105"/>
      <c r="C784" s="113"/>
      <c r="D784" s="113"/>
      <c r="E784" s="116"/>
      <c r="F784" s="197"/>
    </row>
    <row r="785" spans="1:6" s="117" customFormat="1" ht="15.75">
      <c r="A785" s="114"/>
      <c r="B785" s="105"/>
      <c r="C785" s="113"/>
      <c r="D785" s="113"/>
      <c r="E785" s="116"/>
      <c r="F785" s="197"/>
    </row>
    <row r="786" spans="1:6" s="117" customFormat="1" ht="15.75">
      <c r="A786" s="114"/>
      <c r="B786" s="105"/>
      <c r="C786" s="113"/>
      <c r="D786" s="113"/>
      <c r="E786" s="116"/>
      <c r="F786" s="197"/>
    </row>
    <row r="787" spans="1:6" s="117" customFormat="1" ht="15.75">
      <c r="A787" s="114"/>
      <c r="B787" s="105"/>
      <c r="C787" s="113"/>
      <c r="D787" s="113"/>
      <c r="E787" s="116"/>
      <c r="F787" s="197"/>
    </row>
    <row r="788" spans="1:6" s="117" customFormat="1" ht="15.75">
      <c r="A788" s="114"/>
      <c r="B788" s="105"/>
      <c r="C788" s="113"/>
      <c r="D788" s="113"/>
      <c r="E788" s="116"/>
      <c r="F788" s="197"/>
    </row>
    <row r="789" spans="1:6" s="117" customFormat="1" ht="15.75">
      <c r="A789" s="114"/>
      <c r="B789" s="105"/>
      <c r="C789" s="113"/>
      <c r="D789" s="113"/>
      <c r="E789" s="116"/>
      <c r="F789" s="197"/>
    </row>
    <row r="790" spans="1:6" s="117" customFormat="1" ht="15.75">
      <c r="A790" s="114"/>
      <c r="B790" s="105"/>
      <c r="C790" s="113"/>
      <c r="D790" s="113"/>
      <c r="E790" s="116"/>
      <c r="F790" s="197"/>
    </row>
    <row r="791" spans="1:6" s="117" customFormat="1" ht="15.75">
      <c r="A791" s="114"/>
      <c r="B791" s="105"/>
      <c r="C791" s="113"/>
      <c r="D791" s="113"/>
      <c r="E791" s="116"/>
      <c r="F791" s="197"/>
    </row>
    <row r="792" spans="1:6" s="117" customFormat="1" ht="15.75">
      <c r="A792" s="114"/>
      <c r="B792" s="105"/>
      <c r="C792" s="113"/>
      <c r="D792" s="113"/>
      <c r="E792" s="116"/>
      <c r="F792" s="197"/>
    </row>
    <row r="793" spans="1:6" s="117" customFormat="1" ht="15.75">
      <c r="A793" s="114"/>
      <c r="B793" s="105"/>
      <c r="C793" s="113"/>
      <c r="D793" s="113"/>
      <c r="E793" s="116"/>
      <c r="F793" s="197"/>
    </row>
    <row r="794" spans="1:6" s="117" customFormat="1" ht="15.75">
      <c r="A794" s="114"/>
      <c r="B794" s="105"/>
      <c r="C794" s="113"/>
      <c r="D794" s="113"/>
      <c r="E794" s="116"/>
      <c r="F794" s="197"/>
    </row>
    <row r="795" spans="1:6" s="117" customFormat="1" ht="15.75">
      <c r="A795" s="114"/>
      <c r="B795" s="105"/>
      <c r="C795" s="113"/>
      <c r="D795" s="113"/>
      <c r="E795" s="116"/>
      <c r="F795" s="197"/>
    </row>
    <row r="796" spans="1:6" s="117" customFormat="1" ht="15.75">
      <c r="A796" s="114"/>
      <c r="B796" s="105"/>
      <c r="C796" s="113"/>
      <c r="D796" s="113"/>
      <c r="E796" s="116"/>
      <c r="F796" s="197"/>
    </row>
    <row r="797" spans="1:6" s="117" customFormat="1" ht="15.75">
      <c r="A797" s="114"/>
      <c r="B797" s="105"/>
      <c r="C797" s="113"/>
      <c r="D797" s="113"/>
      <c r="E797" s="116"/>
      <c r="F797" s="197"/>
    </row>
    <row r="798" spans="1:6" s="117" customFormat="1" ht="15.75">
      <c r="A798" s="114"/>
      <c r="B798" s="105"/>
      <c r="C798" s="113"/>
      <c r="D798" s="113"/>
      <c r="E798" s="116"/>
      <c r="F798" s="197"/>
    </row>
    <row r="799" spans="1:6" s="117" customFormat="1" ht="15.75">
      <c r="A799" s="114"/>
      <c r="B799" s="105"/>
      <c r="C799" s="113"/>
      <c r="D799" s="113"/>
      <c r="E799" s="116"/>
      <c r="F799" s="197"/>
    </row>
    <row r="800" spans="1:6" s="117" customFormat="1" ht="15.75">
      <c r="A800" s="114"/>
      <c r="B800" s="105"/>
      <c r="C800" s="113"/>
      <c r="D800" s="113"/>
      <c r="E800" s="116"/>
      <c r="F800" s="197"/>
    </row>
    <row r="801" spans="1:6" s="117" customFormat="1" ht="15.75">
      <c r="A801" s="114"/>
      <c r="B801" s="105"/>
      <c r="C801" s="113"/>
      <c r="D801" s="113"/>
      <c r="E801" s="116"/>
      <c r="F801" s="197"/>
    </row>
    <row r="802" spans="1:6" s="117" customFormat="1" ht="15.75">
      <c r="A802" s="114"/>
      <c r="B802" s="105"/>
      <c r="C802" s="113"/>
      <c r="D802" s="113"/>
      <c r="E802" s="116"/>
      <c r="F802" s="197"/>
    </row>
    <row r="803" spans="1:6" s="117" customFormat="1" ht="15.75">
      <c r="A803" s="114"/>
      <c r="B803" s="105"/>
      <c r="C803" s="113"/>
      <c r="D803" s="113"/>
      <c r="E803" s="116"/>
      <c r="F803" s="197"/>
    </row>
    <row r="804" spans="1:6" s="117" customFormat="1" ht="15.75">
      <c r="A804" s="114"/>
      <c r="B804" s="105"/>
      <c r="C804" s="113"/>
      <c r="D804" s="113"/>
      <c r="E804" s="116"/>
      <c r="F804" s="197"/>
    </row>
    <row r="805" spans="1:6" s="117" customFormat="1" ht="15.75">
      <c r="A805" s="114"/>
      <c r="B805" s="105"/>
      <c r="C805" s="113"/>
      <c r="D805" s="113"/>
      <c r="E805" s="116"/>
      <c r="F805" s="197"/>
    </row>
    <row r="806" spans="1:6" s="117" customFormat="1" ht="15.75">
      <c r="A806" s="114"/>
      <c r="B806" s="105"/>
      <c r="C806" s="113"/>
      <c r="D806" s="113"/>
      <c r="E806" s="116"/>
      <c r="F806" s="197"/>
    </row>
    <row r="807" spans="1:6" s="117" customFormat="1" ht="15.75">
      <c r="A807" s="114"/>
      <c r="B807" s="105"/>
      <c r="C807" s="113"/>
      <c r="D807" s="113"/>
      <c r="E807" s="116"/>
      <c r="F807" s="197"/>
    </row>
    <row r="808" spans="1:6" s="117" customFormat="1" ht="15.75">
      <c r="A808" s="114"/>
      <c r="B808" s="105"/>
      <c r="C808" s="113"/>
      <c r="D808" s="113"/>
      <c r="E808" s="116"/>
      <c r="F808" s="197"/>
    </row>
    <row r="809" spans="1:6" s="117" customFormat="1" ht="15.75">
      <c r="A809" s="114"/>
      <c r="B809" s="105"/>
      <c r="C809" s="113"/>
      <c r="D809" s="113"/>
      <c r="E809" s="116"/>
      <c r="F809" s="197"/>
    </row>
    <row r="810" spans="1:6" s="117" customFormat="1" ht="15.75">
      <c r="A810" s="114"/>
      <c r="B810" s="105"/>
      <c r="C810" s="113"/>
      <c r="D810" s="113"/>
      <c r="E810" s="116"/>
      <c r="F810" s="197"/>
    </row>
    <row r="811" spans="1:6" s="117" customFormat="1" ht="15.75">
      <c r="A811" s="114"/>
      <c r="B811" s="105"/>
      <c r="C811" s="113"/>
      <c r="D811" s="113"/>
      <c r="E811" s="116"/>
      <c r="F811" s="197"/>
    </row>
    <row r="812" spans="1:6" s="117" customFormat="1" ht="15.75">
      <c r="A812" s="114"/>
      <c r="B812" s="105"/>
      <c r="C812" s="113"/>
      <c r="D812" s="113"/>
      <c r="E812" s="116"/>
      <c r="F812" s="197"/>
    </row>
    <row r="813" spans="1:6" s="117" customFormat="1" ht="15.75">
      <c r="A813" s="114"/>
      <c r="B813" s="105"/>
      <c r="C813" s="113"/>
      <c r="D813" s="113"/>
      <c r="E813" s="116"/>
      <c r="F813" s="197"/>
    </row>
    <row r="814" spans="1:6" s="117" customFormat="1" ht="15.75">
      <c r="A814" s="114"/>
      <c r="B814" s="105"/>
      <c r="C814" s="113"/>
      <c r="D814" s="113"/>
      <c r="E814" s="116"/>
      <c r="F814" s="197"/>
    </row>
    <row r="815" spans="1:6" s="117" customFormat="1" ht="15.75">
      <c r="A815" s="114"/>
      <c r="B815" s="105"/>
      <c r="C815" s="113"/>
      <c r="D815" s="113"/>
      <c r="E815" s="116"/>
      <c r="F815" s="197"/>
    </row>
    <row r="816" spans="1:6" s="117" customFormat="1" ht="15.75">
      <c r="A816" s="114"/>
      <c r="B816" s="105"/>
      <c r="C816" s="113"/>
      <c r="D816" s="113"/>
      <c r="E816" s="116"/>
      <c r="F816" s="197"/>
    </row>
    <row r="817" spans="1:6" s="117" customFormat="1" ht="15.75">
      <c r="A817" s="114"/>
      <c r="B817" s="105"/>
      <c r="C817" s="113"/>
      <c r="D817" s="113"/>
      <c r="E817" s="116"/>
      <c r="F817" s="197"/>
    </row>
    <row r="818" spans="1:6" s="117" customFormat="1" ht="15.75">
      <c r="A818" s="114"/>
      <c r="B818" s="105"/>
      <c r="C818" s="113"/>
      <c r="D818" s="113"/>
      <c r="E818" s="116"/>
      <c r="F818" s="197"/>
    </row>
    <row r="819" spans="1:6" s="117" customFormat="1" ht="15.75">
      <c r="A819" s="114"/>
      <c r="B819" s="105"/>
      <c r="C819" s="113"/>
      <c r="D819" s="113"/>
      <c r="E819" s="116"/>
      <c r="F819" s="197"/>
    </row>
    <row r="820" spans="1:6" s="117" customFormat="1" ht="15.75">
      <c r="A820" s="114"/>
      <c r="B820" s="105"/>
      <c r="C820" s="113"/>
      <c r="D820" s="113"/>
      <c r="E820" s="116"/>
      <c r="F820" s="197"/>
    </row>
    <row r="821" spans="1:6" s="117" customFormat="1" ht="15.75">
      <c r="A821" s="114"/>
      <c r="B821" s="105"/>
      <c r="C821" s="113"/>
      <c r="D821" s="113"/>
      <c r="E821" s="116"/>
      <c r="F821" s="197"/>
    </row>
    <row r="822" spans="1:6" s="117" customFormat="1" ht="15.75">
      <c r="A822" s="114"/>
      <c r="B822" s="105"/>
      <c r="C822" s="113"/>
      <c r="D822" s="113"/>
      <c r="E822" s="116"/>
      <c r="F822" s="197"/>
    </row>
    <row r="823" spans="1:6" s="117" customFormat="1" ht="15.75">
      <c r="A823" s="114"/>
      <c r="B823" s="105"/>
      <c r="C823" s="113"/>
      <c r="D823" s="113"/>
      <c r="E823" s="116"/>
      <c r="F823" s="197"/>
    </row>
    <row r="824" spans="1:6" s="117" customFormat="1" ht="15.75">
      <c r="A824" s="114"/>
      <c r="B824" s="105"/>
      <c r="C824" s="113"/>
      <c r="D824" s="113"/>
      <c r="E824" s="116"/>
      <c r="F824" s="197"/>
    </row>
    <row r="825" spans="1:6" s="117" customFormat="1" ht="15.75">
      <c r="A825" s="114"/>
      <c r="B825" s="105"/>
      <c r="C825" s="113"/>
      <c r="D825" s="113"/>
      <c r="E825" s="116"/>
      <c r="F825" s="197"/>
    </row>
    <row r="826" spans="1:6" s="117" customFormat="1" ht="15.75">
      <c r="A826" s="114"/>
      <c r="B826" s="105"/>
      <c r="C826" s="113"/>
      <c r="D826" s="113"/>
      <c r="E826" s="116"/>
      <c r="F826" s="197"/>
    </row>
    <row r="827" spans="1:6" s="117" customFormat="1" ht="15.75">
      <c r="A827" s="114"/>
      <c r="B827" s="105"/>
      <c r="C827" s="113"/>
      <c r="D827" s="113"/>
      <c r="E827" s="116"/>
      <c r="F827" s="197"/>
    </row>
    <row r="828" spans="1:6" s="117" customFormat="1" ht="15.75">
      <c r="A828" s="114"/>
      <c r="B828" s="105"/>
      <c r="C828" s="113"/>
      <c r="D828" s="113"/>
      <c r="E828" s="116"/>
      <c r="F828" s="197"/>
    </row>
    <row r="829" spans="1:6" s="117" customFormat="1" ht="15.75">
      <c r="A829" s="114"/>
      <c r="B829" s="105"/>
      <c r="C829" s="113"/>
      <c r="D829" s="113"/>
      <c r="E829" s="116"/>
      <c r="F829" s="197"/>
    </row>
    <row r="830" spans="1:6" s="117" customFormat="1" ht="15.75">
      <c r="A830" s="114"/>
      <c r="B830" s="105"/>
      <c r="C830" s="113"/>
      <c r="D830" s="113"/>
      <c r="E830" s="116"/>
      <c r="F830" s="197"/>
    </row>
    <row r="831" spans="1:6" s="117" customFormat="1" ht="15.75">
      <c r="A831" s="114"/>
      <c r="B831" s="105"/>
      <c r="C831" s="113"/>
      <c r="D831" s="113"/>
      <c r="E831" s="116"/>
      <c r="F831" s="197"/>
    </row>
    <row r="832" spans="1:6" s="117" customFormat="1" ht="15.75">
      <c r="A832" s="114"/>
      <c r="B832" s="105"/>
      <c r="C832" s="113"/>
      <c r="D832" s="113"/>
      <c r="E832" s="116"/>
      <c r="F832" s="197"/>
    </row>
    <row r="833" spans="1:6" s="117" customFormat="1" ht="15.75">
      <c r="A833" s="114"/>
      <c r="B833" s="105"/>
      <c r="C833" s="113"/>
      <c r="D833" s="113"/>
      <c r="E833" s="116"/>
      <c r="F833" s="197"/>
    </row>
    <row r="834" spans="1:6" s="117" customFormat="1" ht="15.75">
      <c r="A834" s="114"/>
      <c r="B834" s="105"/>
      <c r="C834" s="113"/>
      <c r="D834" s="113"/>
      <c r="E834" s="116"/>
      <c r="F834" s="197"/>
    </row>
    <row r="835" spans="1:6" s="117" customFormat="1" ht="15.75">
      <c r="A835" s="114"/>
      <c r="B835" s="105"/>
      <c r="C835" s="113"/>
      <c r="D835" s="113"/>
      <c r="E835" s="116"/>
      <c r="F835" s="197"/>
    </row>
    <row r="836" spans="1:6" s="117" customFormat="1" ht="15.75">
      <c r="A836" s="114"/>
      <c r="B836" s="105"/>
      <c r="C836" s="113"/>
      <c r="D836" s="113"/>
      <c r="E836" s="116"/>
      <c r="F836" s="197"/>
    </row>
    <row r="837" spans="1:6" s="117" customFormat="1" ht="15.75">
      <c r="A837" s="114"/>
      <c r="B837" s="105"/>
      <c r="C837" s="113"/>
      <c r="D837" s="113"/>
      <c r="E837" s="116"/>
      <c r="F837" s="197"/>
    </row>
    <row r="838" spans="1:6" s="117" customFormat="1" ht="15.75">
      <c r="A838" s="114"/>
      <c r="B838" s="105"/>
      <c r="C838" s="113"/>
      <c r="D838" s="113"/>
      <c r="E838" s="116"/>
      <c r="F838" s="197"/>
    </row>
    <row r="839" spans="1:6" s="117" customFormat="1" ht="15.75">
      <c r="A839" s="114"/>
      <c r="B839" s="105"/>
      <c r="C839" s="113"/>
      <c r="D839" s="113"/>
      <c r="E839" s="116"/>
      <c r="F839" s="197"/>
    </row>
    <row r="840" spans="1:6" s="117" customFormat="1" ht="15.75">
      <c r="A840" s="114"/>
      <c r="B840" s="105"/>
      <c r="C840" s="113"/>
      <c r="D840" s="113"/>
      <c r="E840" s="116"/>
      <c r="F840" s="197"/>
    </row>
    <row r="841" spans="1:6" s="117" customFormat="1" ht="15.75">
      <c r="A841" s="114"/>
      <c r="B841" s="105"/>
      <c r="C841" s="113"/>
      <c r="D841" s="113"/>
      <c r="E841" s="116"/>
      <c r="F841" s="197"/>
    </row>
    <row r="842" spans="1:6" s="117" customFormat="1" ht="15.75">
      <c r="A842" s="114"/>
      <c r="B842" s="105"/>
      <c r="C842" s="113"/>
      <c r="D842" s="113"/>
      <c r="E842" s="116"/>
      <c r="F842" s="197"/>
    </row>
    <row r="843" spans="1:6" s="117" customFormat="1" ht="15.75">
      <c r="A843" s="114"/>
      <c r="B843" s="105"/>
      <c r="C843" s="113"/>
      <c r="D843" s="113"/>
      <c r="E843" s="116"/>
      <c r="F843" s="197"/>
    </row>
    <row r="844" spans="1:6" s="117" customFormat="1" ht="15.75">
      <c r="A844" s="114"/>
      <c r="B844" s="105"/>
      <c r="C844" s="113"/>
      <c r="D844" s="113"/>
      <c r="E844" s="116"/>
      <c r="F844" s="197"/>
    </row>
    <row r="845" spans="1:6" s="117" customFormat="1" ht="15.75">
      <c r="A845" s="114"/>
      <c r="B845" s="105"/>
      <c r="C845" s="113"/>
      <c r="D845" s="113"/>
      <c r="E845" s="116"/>
      <c r="F845" s="197"/>
    </row>
    <row r="846" spans="1:6" s="117" customFormat="1" ht="15.75">
      <c r="A846" s="114"/>
      <c r="B846" s="105"/>
      <c r="C846" s="113"/>
      <c r="D846" s="113"/>
      <c r="E846" s="116"/>
      <c r="F846" s="197"/>
    </row>
    <row r="847" spans="1:6" s="117" customFormat="1" ht="15.75">
      <c r="A847" s="114"/>
      <c r="B847" s="105"/>
      <c r="C847" s="113"/>
      <c r="D847" s="113"/>
      <c r="E847" s="116"/>
      <c r="F847" s="197"/>
    </row>
    <row r="848" spans="1:6" s="117" customFormat="1" ht="15.75">
      <c r="A848" s="114"/>
      <c r="B848" s="105"/>
      <c r="C848" s="113"/>
      <c r="D848" s="113"/>
      <c r="E848" s="116"/>
      <c r="F848" s="197"/>
    </row>
    <row r="849" spans="1:6" s="117" customFormat="1" ht="15.75">
      <c r="A849" s="114"/>
      <c r="B849" s="105"/>
      <c r="C849" s="113"/>
      <c r="D849" s="113"/>
      <c r="E849" s="116"/>
      <c r="F849" s="197"/>
    </row>
    <row r="850" spans="1:6" s="117" customFormat="1" ht="15.75">
      <c r="A850" s="114"/>
      <c r="B850" s="105"/>
      <c r="C850" s="113"/>
      <c r="D850" s="113"/>
      <c r="E850" s="116"/>
      <c r="F850" s="197"/>
    </row>
    <row r="851" spans="1:6" s="117" customFormat="1" ht="15.75">
      <c r="A851" s="114"/>
      <c r="B851" s="105"/>
      <c r="C851" s="113"/>
      <c r="D851" s="113"/>
      <c r="E851" s="116"/>
      <c r="F851" s="197"/>
    </row>
    <row r="852" spans="1:6" s="117" customFormat="1" ht="15.75">
      <c r="A852" s="114"/>
      <c r="B852" s="105"/>
      <c r="C852" s="113"/>
      <c r="D852" s="113"/>
      <c r="E852" s="116"/>
      <c r="F852" s="197"/>
    </row>
    <row r="853" spans="1:6" s="117" customFormat="1" ht="15.75">
      <c r="A853" s="114"/>
      <c r="B853" s="105"/>
      <c r="C853" s="113"/>
      <c r="D853" s="113"/>
      <c r="E853" s="116"/>
      <c r="F853" s="197"/>
    </row>
    <row r="854" spans="1:6" s="117" customFormat="1" ht="15.75">
      <c r="A854" s="114"/>
      <c r="B854" s="105"/>
      <c r="C854" s="113"/>
      <c r="D854" s="113"/>
      <c r="E854" s="116"/>
      <c r="F854" s="197"/>
    </row>
    <row r="855" spans="1:6" s="117" customFormat="1" ht="15.75">
      <c r="A855" s="114"/>
      <c r="B855" s="105"/>
      <c r="C855" s="113"/>
      <c r="D855" s="113"/>
      <c r="E855" s="116"/>
      <c r="F855" s="197"/>
    </row>
    <row r="856" spans="1:6" s="117" customFormat="1" ht="15.75">
      <c r="A856" s="114"/>
      <c r="B856" s="105"/>
      <c r="C856" s="113"/>
      <c r="D856" s="113"/>
      <c r="E856" s="116"/>
      <c r="F856" s="197"/>
    </row>
    <row r="857" spans="1:6" s="117" customFormat="1" ht="15.75">
      <c r="A857" s="114"/>
      <c r="B857" s="105"/>
      <c r="C857" s="113"/>
      <c r="D857" s="113"/>
      <c r="E857" s="116"/>
      <c r="F857" s="197"/>
    </row>
    <row r="858" spans="1:6" s="117" customFormat="1" ht="15.75">
      <c r="A858" s="114"/>
      <c r="B858" s="105"/>
      <c r="C858" s="113"/>
      <c r="D858" s="113"/>
      <c r="E858" s="116"/>
      <c r="F858" s="197"/>
    </row>
    <row r="859" spans="1:6" s="117" customFormat="1" ht="15.75">
      <c r="A859" s="114"/>
      <c r="B859" s="105"/>
      <c r="C859" s="113"/>
      <c r="D859" s="113"/>
      <c r="E859" s="116"/>
      <c r="F859" s="197"/>
    </row>
    <row r="860" spans="1:6" s="117" customFormat="1" ht="15.75">
      <c r="A860" s="114"/>
      <c r="B860" s="105"/>
      <c r="C860" s="113"/>
      <c r="D860" s="113"/>
      <c r="E860" s="116"/>
      <c r="F860" s="197"/>
    </row>
    <row r="861" spans="1:6" s="117" customFormat="1" ht="15.75">
      <c r="A861" s="114"/>
      <c r="B861" s="105"/>
      <c r="C861" s="113"/>
      <c r="D861" s="113"/>
      <c r="E861" s="116"/>
      <c r="F861" s="197"/>
    </row>
    <row r="862" spans="1:6" s="117" customFormat="1" ht="15.75">
      <c r="A862" s="114"/>
      <c r="B862" s="105"/>
      <c r="C862" s="113"/>
      <c r="D862" s="113"/>
      <c r="E862" s="116"/>
      <c r="F862" s="197"/>
    </row>
    <row r="863" spans="1:6" s="117" customFormat="1" ht="15.75">
      <c r="A863" s="114"/>
      <c r="B863" s="105"/>
      <c r="C863" s="113"/>
      <c r="D863" s="113"/>
      <c r="E863" s="116"/>
      <c r="F863" s="197"/>
    </row>
    <row r="864" spans="1:6" s="117" customFormat="1" ht="15.75">
      <c r="A864" s="114"/>
      <c r="B864" s="105"/>
      <c r="C864" s="113"/>
      <c r="D864" s="113"/>
      <c r="E864" s="116"/>
      <c r="F864" s="197"/>
    </row>
    <row r="865" spans="1:6" s="117" customFormat="1" ht="15.75">
      <c r="A865" s="114"/>
      <c r="B865" s="105"/>
      <c r="C865" s="113"/>
      <c r="D865" s="113"/>
      <c r="E865" s="116"/>
      <c r="F865" s="197"/>
    </row>
    <row r="866" spans="1:6" s="117" customFormat="1" ht="15.75">
      <c r="A866" s="114"/>
      <c r="B866" s="105"/>
      <c r="C866" s="113"/>
      <c r="D866" s="113"/>
      <c r="E866" s="116"/>
      <c r="F866" s="197"/>
    </row>
    <row r="867" spans="1:6" s="117" customFormat="1" ht="15.75">
      <c r="A867" s="114"/>
      <c r="B867" s="105"/>
      <c r="C867" s="113"/>
      <c r="D867" s="113"/>
      <c r="E867" s="116"/>
      <c r="F867" s="197"/>
    </row>
    <row r="868" spans="1:6" s="117" customFormat="1" ht="15.75">
      <c r="A868" s="114"/>
      <c r="B868" s="105"/>
      <c r="C868" s="113"/>
      <c r="D868" s="113"/>
      <c r="E868" s="116"/>
      <c r="F868" s="197"/>
    </row>
    <row r="869" spans="1:6" s="117" customFormat="1" ht="15.75">
      <c r="A869" s="114"/>
      <c r="B869" s="105"/>
      <c r="C869" s="113"/>
      <c r="D869" s="113"/>
      <c r="E869" s="116"/>
      <c r="F869" s="197"/>
    </row>
    <row r="870" spans="1:6" s="117" customFormat="1" ht="15.75">
      <c r="A870" s="114"/>
      <c r="B870" s="105"/>
      <c r="C870" s="113"/>
      <c r="D870" s="113"/>
      <c r="E870" s="116"/>
      <c r="F870" s="197"/>
    </row>
    <row r="871" spans="1:6" s="117" customFormat="1" ht="15.75">
      <c r="A871" s="114"/>
      <c r="B871" s="105"/>
      <c r="C871" s="113"/>
      <c r="D871" s="113"/>
      <c r="E871" s="116"/>
      <c r="F871" s="197"/>
    </row>
    <row r="872" spans="1:6" s="117" customFormat="1" ht="15.75">
      <c r="A872" s="114"/>
      <c r="B872" s="105"/>
      <c r="C872" s="113"/>
      <c r="D872" s="113"/>
      <c r="E872" s="116"/>
      <c r="F872" s="197"/>
    </row>
    <row r="873" spans="1:6" s="117" customFormat="1" ht="15.75">
      <c r="A873" s="114"/>
      <c r="B873" s="105"/>
      <c r="C873" s="113"/>
      <c r="D873" s="113"/>
      <c r="E873" s="116"/>
      <c r="F873" s="197"/>
    </row>
    <row r="874" spans="1:6" s="117" customFormat="1" ht="15.75">
      <c r="A874" s="114"/>
      <c r="B874" s="105"/>
      <c r="C874" s="113"/>
      <c r="D874" s="113"/>
      <c r="E874" s="116"/>
      <c r="F874" s="197"/>
    </row>
    <row r="875" spans="1:6" s="117" customFormat="1" ht="15.75">
      <c r="A875" s="114"/>
      <c r="B875" s="105"/>
      <c r="C875" s="113"/>
      <c r="D875" s="113"/>
      <c r="E875" s="116"/>
      <c r="F875" s="197"/>
    </row>
    <row r="876" spans="1:6" s="117" customFormat="1" ht="15.75">
      <c r="A876" s="114"/>
      <c r="B876" s="105"/>
      <c r="C876" s="113"/>
      <c r="D876" s="113"/>
      <c r="E876" s="116"/>
      <c r="F876" s="197"/>
    </row>
    <row r="877" spans="1:6" s="117" customFormat="1" ht="15.75">
      <c r="A877" s="114"/>
      <c r="B877" s="105"/>
      <c r="C877" s="113"/>
      <c r="D877" s="113"/>
      <c r="E877" s="116"/>
      <c r="F877" s="197"/>
    </row>
    <row r="878" spans="1:6" s="117" customFormat="1" ht="15.75">
      <c r="A878" s="114"/>
      <c r="B878" s="105"/>
      <c r="C878" s="113"/>
      <c r="D878" s="113"/>
      <c r="E878" s="116"/>
      <c r="F878" s="197"/>
    </row>
    <row r="879" spans="1:6" s="117" customFormat="1" ht="15.75">
      <c r="A879" s="114"/>
      <c r="B879" s="105"/>
      <c r="C879" s="113"/>
      <c r="D879" s="113"/>
      <c r="E879" s="116"/>
      <c r="F879" s="197"/>
    </row>
    <row r="880" spans="1:6" s="117" customFormat="1" ht="15.75">
      <c r="A880" s="114"/>
      <c r="B880" s="105"/>
      <c r="C880" s="113"/>
      <c r="D880" s="113"/>
      <c r="E880" s="116"/>
      <c r="F880" s="197"/>
    </row>
    <row r="881" spans="1:6" s="117" customFormat="1" ht="15.75">
      <c r="A881" s="114"/>
      <c r="B881" s="105"/>
      <c r="C881" s="113"/>
      <c r="D881" s="113"/>
      <c r="E881" s="116"/>
      <c r="F881" s="197"/>
    </row>
    <row r="882" spans="1:6" s="117" customFormat="1" ht="15.75">
      <c r="A882" s="114"/>
      <c r="B882" s="105"/>
      <c r="C882" s="113"/>
      <c r="D882" s="113"/>
      <c r="E882" s="116"/>
      <c r="F882" s="197"/>
    </row>
    <row r="883" spans="1:6" s="117" customFormat="1" ht="15.75">
      <c r="A883" s="114"/>
      <c r="B883" s="105"/>
      <c r="C883" s="113"/>
      <c r="D883" s="113"/>
      <c r="E883" s="116"/>
      <c r="F883" s="197"/>
    </row>
    <row r="884" spans="1:6" s="117" customFormat="1" ht="15.75">
      <c r="A884" s="114"/>
      <c r="B884" s="105"/>
      <c r="C884" s="113"/>
      <c r="D884" s="113"/>
      <c r="E884" s="116"/>
      <c r="F884" s="197"/>
    </row>
    <row r="885" spans="1:6" s="117" customFormat="1" ht="15.75">
      <c r="A885" s="114"/>
      <c r="B885" s="105"/>
      <c r="C885" s="113"/>
      <c r="D885" s="113"/>
      <c r="E885" s="116"/>
      <c r="F885" s="197"/>
    </row>
    <row r="886" spans="1:6" s="117" customFormat="1" ht="15.75">
      <c r="A886" s="114"/>
      <c r="B886" s="105"/>
      <c r="C886" s="113"/>
      <c r="D886" s="113"/>
      <c r="E886" s="116"/>
      <c r="F886" s="197"/>
    </row>
    <row r="887" spans="1:6" s="117" customFormat="1" ht="15.75">
      <c r="A887" s="114"/>
      <c r="B887" s="105"/>
      <c r="C887" s="113"/>
      <c r="D887" s="113"/>
      <c r="E887" s="116"/>
      <c r="F887" s="197"/>
    </row>
    <row r="888" spans="1:6" s="117" customFormat="1" ht="15.75">
      <c r="A888" s="114"/>
      <c r="B888" s="105"/>
      <c r="C888" s="113"/>
      <c r="D888" s="113"/>
      <c r="E888" s="116"/>
      <c r="F888" s="197"/>
    </row>
    <row r="889" spans="1:6" s="117" customFormat="1" ht="15.75">
      <c r="A889" s="114"/>
      <c r="B889" s="105"/>
      <c r="C889" s="113"/>
      <c r="D889" s="113"/>
      <c r="E889" s="116"/>
      <c r="F889" s="197"/>
    </row>
    <row r="890" spans="1:6" s="117" customFormat="1" ht="15.75">
      <c r="A890" s="114"/>
      <c r="B890" s="105"/>
      <c r="C890" s="113"/>
      <c r="D890" s="113"/>
      <c r="E890" s="116"/>
      <c r="F890" s="197"/>
    </row>
    <row r="891" spans="1:6" s="117" customFormat="1" ht="15.75">
      <c r="A891" s="114"/>
      <c r="B891" s="105"/>
      <c r="C891" s="113"/>
      <c r="D891" s="113"/>
      <c r="E891" s="116"/>
      <c r="F891" s="197"/>
    </row>
    <row r="892" spans="1:6" s="117" customFormat="1" ht="15.75">
      <c r="A892" s="114"/>
      <c r="B892" s="105"/>
      <c r="C892" s="113"/>
      <c r="D892" s="113"/>
      <c r="E892" s="116"/>
      <c r="F892" s="197"/>
    </row>
    <row r="893" spans="1:6" s="117" customFormat="1" ht="15.75">
      <c r="A893" s="114"/>
      <c r="B893" s="105"/>
      <c r="C893" s="113"/>
      <c r="D893" s="113"/>
      <c r="E893" s="116"/>
      <c r="F893" s="197"/>
    </row>
    <row r="894" spans="1:6" s="117" customFormat="1" ht="15.75">
      <c r="A894" s="114"/>
      <c r="B894" s="105"/>
      <c r="C894" s="113"/>
      <c r="D894" s="113"/>
      <c r="E894" s="116"/>
      <c r="F894" s="197"/>
    </row>
    <row r="895" spans="1:6" s="117" customFormat="1" ht="15.75">
      <c r="A895" s="114"/>
      <c r="B895" s="105"/>
      <c r="C895" s="113"/>
      <c r="D895" s="113"/>
      <c r="E895" s="116"/>
      <c r="F895" s="197"/>
    </row>
    <row r="896" spans="1:6" s="117" customFormat="1" ht="15.75">
      <c r="A896" s="114"/>
      <c r="B896" s="105"/>
      <c r="C896" s="113"/>
      <c r="D896" s="113"/>
      <c r="E896" s="116"/>
      <c r="F896" s="197"/>
    </row>
    <row r="897" spans="1:6" s="117" customFormat="1" ht="15.75">
      <c r="A897" s="114"/>
      <c r="B897" s="105"/>
      <c r="C897" s="113"/>
      <c r="D897" s="113"/>
      <c r="E897" s="116"/>
      <c r="F897" s="197"/>
    </row>
    <row r="898" spans="1:6" s="117" customFormat="1" ht="15.75">
      <c r="A898" s="114"/>
      <c r="B898" s="105"/>
      <c r="C898" s="113"/>
      <c r="D898" s="113"/>
      <c r="E898" s="116"/>
      <c r="F898" s="197"/>
    </row>
    <row r="899" spans="1:6" s="117" customFormat="1" ht="15.75">
      <c r="A899" s="114"/>
      <c r="B899" s="105"/>
      <c r="C899" s="113"/>
      <c r="D899" s="113"/>
      <c r="E899" s="116"/>
      <c r="F899" s="197"/>
    </row>
    <row r="900" spans="1:6" s="117" customFormat="1" ht="15.75">
      <c r="A900" s="114"/>
      <c r="B900" s="105"/>
      <c r="C900" s="113"/>
      <c r="D900" s="113"/>
      <c r="E900" s="116"/>
      <c r="F900" s="197"/>
    </row>
    <row r="901" spans="1:6" s="117" customFormat="1" ht="15.75">
      <c r="A901" s="114"/>
      <c r="B901" s="105"/>
      <c r="C901" s="113"/>
      <c r="D901" s="113"/>
      <c r="E901" s="116"/>
      <c r="F901" s="197"/>
    </row>
    <row r="902" spans="1:6" s="117" customFormat="1" ht="15.75">
      <c r="A902" s="114"/>
      <c r="B902" s="105"/>
      <c r="C902" s="113"/>
      <c r="D902" s="113"/>
      <c r="E902" s="116"/>
      <c r="F902" s="197"/>
    </row>
    <row r="903" spans="1:6" s="117" customFormat="1" ht="15.75">
      <c r="A903" s="114"/>
      <c r="B903" s="105"/>
      <c r="C903" s="113"/>
      <c r="D903" s="113"/>
      <c r="E903" s="116"/>
      <c r="F903" s="197"/>
    </row>
    <row r="904" spans="1:6" s="117" customFormat="1" ht="15.75">
      <c r="A904" s="114"/>
      <c r="B904" s="105"/>
      <c r="C904" s="113"/>
      <c r="D904" s="113"/>
      <c r="E904" s="116"/>
      <c r="F904" s="197"/>
    </row>
    <row r="905" spans="1:6" s="117" customFormat="1" ht="15.75">
      <c r="A905" s="114"/>
      <c r="B905" s="105"/>
      <c r="C905" s="113"/>
      <c r="D905" s="113"/>
      <c r="E905" s="116"/>
      <c r="F905" s="197"/>
    </row>
    <row r="906" spans="1:6" s="117" customFormat="1" ht="15.75">
      <c r="A906" s="114"/>
      <c r="B906" s="105"/>
      <c r="C906" s="113"/>
      <c r="D906" s="113"/>
      <c r="E906" s="116"/>
      <c r="F906" s="197"/>
    </row>
    <row r="907" spans="1:6" s="117" customFormat="1" ht="15.75">
      <c r="A907" s="114"/>
      <c r="B907" s="105"/>
      <c r="C907" s="113"/>
      <c r="D907" s="113"/>
      <c r="E907" s="116"/>
      <c r="F907" s="197"/>
    </row>
    <row r="908" spans="1:6" s="117" customFormat="1" ht="15.75">
      <c r="A908" s="114"/>
      <c r="B908" s="105"/>
      <c r="C908" s="113"/>
      <c r="D908" s="113"/>
      <c r="E908" s="116"/>
      <c r="F908" s="197"/>
    </row>
    <row r="909" spans="1:6" s="117" customFormat="1" ht="15.75">
      <c r="A909" s="114"/>
      <c r="B909" s="105"/>
      <c r="C909" s="113"/>
      <c r="D909" s="113"/>
      <c r="E909" s="116"/>
      <c r="F909" s="197"/>
    </row>
    <row r="910" spans="1:6" s="117" customFormat="1" ht="15.75">
      <c r="A910" s="114"/>
      <c r="B910" s="105"/>
      <c r="C910" s="113"/>
      <c r="D910" s="113"/>
      <c r="E910" s="116"/>
      <c r="F910" s="197"/>
    </row>
    <row r="911" spans="1:6" s="117" customFormat="1" ht="15.75">
      <c r="A911" s="114"/>
      <c r="B911" s="105"/>
      <c r="C911" s="113"/>
      <c r="D911" s="113"/>
      <c r="E911" s="116"/>
      <c r="F911" s="197"/>
    </row>
    <row r="912" spans="1:6" s="117" customFormat="1" ht="15.75">
      <c r="A912" s="114"/>
      <c r="B912" s="105"/>
      <c r="C912" s="113"/>
      <c r="D912" s="113"/>
      <c r="E912" s="116"/>
      <c r="F912" s="197"/>
    </row>
    <row r="913" spans="1:6" s="117" customFormat="1" ht="15.75">
      <c r="A913" s="114"/>
      <c r="B913" s="105"/>
      <c r="C913" s="113"/>
      <c r="D913" s="113"/>
      <c r="E913" s="116"/>
      <c r="F913" s="197"/>
    </row>
    <row r="914" spans="1:6" s="117" customFormat="1" ht="15.75">
      <c r="A914" s="114"/>
      <c r="B914" s="105"/>
      <c r="C914" s="113"/>
      <c r="D914" s="113"/>
      <c r="E914" s="116"/>
      <c r="F914" s="197"/>
    </row>
    <row r="915" spans="1:6" s="117" customFormat="1" ht="15.75">
      <c r="A915" s="114"/>
      <c r="B915" s="105"/>
      <c r="C915" s="113"/>
      <c r="D915" s="113"/>
      <c r="E915" s="116"/>
      <c r="F915" s="197"/>
    </row>
    <row r="916" spans="1:6" s="117" customFormat="1" ht="15.75">
      <c r="A916" s="114"/>
      <c r="B916" s="105"/>
      <c r="C916" s="113"/>
      <c r="D916" s="113"/>
      <c r="E916" s="116"/>
      <c r="F916" s="197"/>
    </row>
    <row r="917" spans="1:6" s="117" customFormat="1" ht="15.75">
      <c r="A917" s="114"/>
      <c r="B917" s="105"/>
      <c r="C917" s="113"/>
      <c r="D917" s="113"/>
      <c r="E917" s="116"/>
      <c r="F917" s="197"/>
    </row>
    <row r="918" spans="1:6" s="117" customFormat="1" ht="15.75">
      <c r="A918" s="114"/>
      <c r="B918" s="105"/>
      <c r="C918" s="113"/>
      <c r="D918" s="113"/>
      <c r="E918" s="116"/>
      <c r="F918" s="197"/>
    </row>
    <row r="919" spans="1:6" s="117" customFormat="1" ht="15.75">
      <c r="A919" s="114"/>
      <c r="B919" s="105"/>
      <c r="C919" s="113"/>
      <c r="D919" s="113"/>
      <c r="E919" s="116"/>
      <c r="F919" s="197"/>
    </row>
    <row r="920" spans="1:6" s="117" customFormat="1" ht="15.75">
      <c r="A920" s="114"/>
      <c r="B920" s="105"/>
      <c r="C920" s="113"/>
      <c r="D920" s="113"/>
      <c r="E920" s="116"/>
      <c r="F920" s="197"/>
    </row>
    <row r="921" spans="1:6" s="117" customFormat="1" ht="15.75">
      <c r="A921" s="114"/>
      <c r="B921" s="105"/>
      <c r="C921" s="113"/>
      <c r="D921" s="113"/>
      <c r="E921" s="116"/>
      <c r="F921" s="197"/>
    </row>
    <row r="922" spans="1:6" s="117" customFormat="1" ht="15.75">
      <c r="A922" s="114"/>
      <c r="B922" s="105"/>
      <c r="C922" s="113"/>
      <c r="D922" s="113"/>
      <c r="E922" s="116"/>
      <c r="F922" s="197"/>
    </row>
    <row r="923" spans="1:6" s="117" customFormat="1" ht="15.75">
      <c r="A923" s="114"/>
      <c r="B923" s="105"/>
      <c r="C923" s="113"/>
      <c r="D923" s="113"/>
      <c r="E923" s="116"/>
      <c r="F923" s="197"/>
    </row>
    <row r="924" spans="1:6" s="117" customFormat="1" ht="15.75">
      <c r="A924" s="114"/>
      <c r="B924" s="105"/>
      <c r="C924" s="113"/>
      <c r="D924" s="113"/>
      <c r="E924" s="116"/>
      <c r="F924" s="197"/>
    </row>
    <row r="925" spans="1:6" s="117" customFormat="1" ht="15.75">
      <c r="A925" s="114"/>
      <c r="B925" s="105"/>
      <c r="C925" s="113"/>
      <c r="D925" s="113"/>
      <c r="E925" s="116"/>
      <c r="F925" s="197"/>
    </row>
    <row r="926" spans="1:6" s="117" customFormat="1" ht="15.75">
      <c r="A926" s="114"/>
      <c r="B926" s="105"/>
      <c r="C926" s="113"/>
      <c r="D926" s="113"/>
      <c r="E926" s="116"/>
      <c r="F926" s="197"/>
    </row>
    <row r="927" spans="1:6" s="117" customFormat="1" ht="15.75">
      <c r="A927" s="114"/>
      <c r="B927" s="105"/>
      <c r="C927" s="113"/>
      <c r="D927" s="113"/>
      <c r="E927" s="116"/>
      <c r="F927" s="197"/>
    </row>
    <row r="928" spans="1:6" s="117" customFormat="1" ht="15.75">
      <c r="A928" s="114"/>
      <c r="B928" s="105"/>
      <c r="C928" s="113"/>
      <c r="D928" s="113"/>
      <c r="E928" s="116"/>
      <c r="F928" s="197"/>
    </row>
    <row r="929" spans="1:6" s="117" customFormat="1" ht="15.75">
      <c r="A929" s="114"/>
      <c r="B929" s="105"/>
      <c r="C929" s="113"/>
      <c r="D929" s="113"/>
      <c r="E929" s="116"/>
      <c r="F929" s="197"/>
    </row>
    <row r="930" spans="1:6" s="117" customFormat="1" ht="15.75">
      <c r="A930" s="114"/>
      <c r="B930" s="105"/>
      <c r="C930" s="113"/>
      <c r="D930" s="113"/>
      <c r="E930" s="116"/>
      <c r="F930" s="197"/>
    </row>
    <row r="931" spans="1:6" s="117" customFormat="1" ht="15.75">
      <c r="A931" s="114"/>
      <c r="B931" s="105"/>
      <c r="C931" s="113"/>
      <c r="D931" s="113"/>
      <c r="E931" s="116"/>
      <c r="F931" s="197"/>
    </row>
    <row r="932" spans="1:6" s="117" customFormat="1" ht="15.75">
      <c r="A932" s="114"/>
      <c r="B932" s="105"/>
      <c r="C932" s="113"/>
      <c r="D932" s="113"/>
      <c r="E932" s="116"/>
      <c r="F932" s="197"/>
    </row>
    <row r="933" spans="1:6" s="117" customFormat="1" ht="15.75">
      <c r="A933" s="114"/>
      <c r="B933" s="105"/>
      <c r="C933" s="113"/>
      <c r="D933" s="113"/>
      <c r="E933" s="116"/>
      <c r="F933" s="197"/>
    </row>
    <row r="934" spans="1:6" s="117" customFormat="1" ht="15.75">
      <c r="A934" s="114"/>
      <c r="B934" s="105"/>
      <c r="C934" s="113"/>
      <c r="D934" s="113"/>
      <c r="E934" s="116"/>
      <c r="F934" s="197"/>
    </row>
    <row r="935" spans="1:6" s="117" customFormat="1" ht="15.75">
      <c r="A935" s="114"/>
      <c r="B935" s="105"/>
      <c r="C935" s="113"/>
      <c r="D935" s="113"/>
      <c r="E935" s="116"/>
      <c r="F935" s="197"/>
    </row>
    <row r="936" spans="1:6" s="117" customFormat="1" ht="15.75">
      <c r="A936" s="114"/>
      <c r="B936" s="105"/>
      <c r="C936" s="113"/>
      <c r="D936" s="113"/>
      <c r="E936" s="116"/>
      <c r="F936" s="197"/>
    </row>
    <row r="937" spans="1:6" s="117" customFormat="1" ht="15.75">
      <c r="A937" s="114"/>
      <c r="B937" s="105"/>
      <c r="C937" s="113"/>
      <c r="D937" s="113"/>
      <c r="E937" s="116"/>
      <c r="F937" s="197"/>
    </row>
    <row r="938" spans="1:6" s="117" customFormat="1" ht="15.75">
      <c r="A938" s="114"/>
      <c r="B938" s="105"/>
      <c r="C938" s="113"/>
      <c r="D938" s="113"/>
      <c r="E938" s="116"/>
      <c r="F938" s="197"/>
    </row>
    <row r="939" spans="1:6" s="117" customFormat="1" ht="15.75">
      <c r="A939" s="114"/>
      <c r="B939" s="105"/>
      <c r="C939" s="113"/>
      <c r="D939" s="113"/>
      <c r="E939" s="116"/>
      <c r="F939" s="197"/>
    </row>
    <row r="940" spans="1:6" s="117" customFormat="1" ht="15.75">
      <c r="A940" s="114"/>
      <c r="B940" s="105"/>
      <c r="C940" s="113"/>
      <c r="D940" s="113"/>
      <c r="E940" s="116"/>
      <c r="F940" s="197"/>
    </row>
    <row r="941" spans="1:6" s="117" customFormat="1" ht="15.75">
      <c r="A941" s="114"/>
      <c r="B941" s="105"/>
      <c r="C941" s="113"/>
      <c r="D941" s="113"/>
      <c r="E941" s="116"/>
      <c r="F941" s="197"/>
    </row>
    <row r="942" spans="1:6" s="117" customFormat="1" ht="15.75">
      <c r="A942" s="114"/>
      <c r="B942" s="105"/>
      <c r="C942" s="113"/>
      <c r="D942" s="113"/>
      <c r="E942" s="116"/>
      <c r="F942" s="197"/>
    </row>
    <row r="943" spans="1:6" s="117" customFormat="1" ht="15.75">
      <c r="A943" s="114"/>
      <c r="B943" s="105"/>
      <c r="C943" s="113"/>
      <c r="D943" s="113"/>
      <c r="E943" s="116"/>
      <c r="F943" s="197"/>
    </row>
    <row r="944" spans="1:6" s="117" customFormat="1" ht="15.75">
      <c r="A944" s="114"/>
      <c r="B944" s="105"/>
      <c r="C944" s="113"/>
      <c r="D944" s="113"/>
      <c r="E944" s="116"/>
      <c r="F944" s="197"/>
    </row>
    <row r="945" spans="1:6" s="117" customFormat="1" ht="15.75">
      <c r="A945" s="114"/>
      <c r="B945" s="105"/>
      <c r="C945" s="113"/>
      <c r="D945" s="113"/>
      <c r="E945" s="116"/>
      <c r="F945" s="197"/>
    </row>
    <row r="946" spans="1:6" s="117" customFormat="1" ht="15.75">
      <c r="A946" s="114"/>
      <c r="B946" s="105"/>
      <c r="C946" s="113"/>
      <c r="D946" s="113"/>
      <c r="E946" s="116"/>
      <c r="F946" s="197"/>
    </row>
    <row r="947" spans="1:6" s="117" customFormat="1" ht="15.75">
      <c r="A947" s="114"/>
      <c r="B947" s="105"/>
      <c r="C947" s="113"/>
      <c r="D947" s="113"/>
      <c r="E947" s="116"/>
      <c r="F947" s="197"/>
    </row>
    <row r="948" spans="1:6" s="117" customFormat="1" ht="15.75">
      <c r="A948" s="114"/>
      <c r="B948" s="105"/>
      <c r="C948" s="113"/>
      <c r="D948" s="113"/>
      <c r="E948" s="116"/>
      <c r="F948" s="197"/>
    </row>
    <row r="949" spans="1:6" s="117" customFormat="1" ht="15.75">
      <c r="A949" s="114"/>
      <c r="B949" s="105"/>
      <c r="C949" s="113"/>
      <c r="D949" s="113"/>
      <c r="E949" s="116"/>
      <c r="F949" s="197"/>
    </row>
    <row r="950" spans="1:6" s="117" customFormat="1" ht="15.75">
      <c r="A950" s="114"/>
      <c r="B950" s="105"/>
      <c r="C950" s="113"/>
      <c r="D950" s="113"/>
      <c r="E950" s="116"/>
      <c r="F950" s="197"/>
    </row>
    <row r="951" spans="1:6" s="117" customFormat="1" ht="15.75">
      <c r="A951" s="114"/>
      <c r="B951" s="105"/>
      <c r="C951" s="113"/>
      <c r="D951" s="113"/>
      <c r="E951" s="116"/>
      <c r="F951" s="197"/>
    </row>
    <row r="952" spans="1:6" s="117" customFormat="1" ht="15.75">
      <c r="A952" s="114"/>
      <c r="B952" s="105"/>
      <c r="C952" s="113"/>
      <c r="D952" s="113"/>
      <c r="E952" s="116"/>
      <c r="F952" s="197"/>
    </row>
    <row r="953" spans="1:6" s="117" customFormat="1" ht="15.75">
      <c r="A953" s="114"/>
      <c r="B953" s="105"/>
      <c r="C953" s="113"/>
      <c r="D953" s="113"/>
      <c r="E953" s="116"/>
      <c r="F953" s="197"/>
    </row>
    <row r="954" spans="1:6" s="117" customFormat="1" ht="15.75">
      <c r="A954" s="114"/>
      <c r="B954" s="105"/>
      <c r="C954" s="113"/>
      <c r="D954" s="113"/>
      <c r="E954" s="116"/>
      <c r="F954" s="197"/>
    </row>
    <row r="955" spans="1:6" s="117" customFormat="1" ht="15.75">
      <c r="A955" s="114"/>
      <c r="B955" s="105"/>
      <c r="C955" s="113"/>
      <c r="D955" s="113"/>
      <c r="E955" s="116"/>
      <c r="F955" s="197"/>
    </row>
    <row r="956" spans="1:6" s="117" customFormat="1" ht="15.75">
      <c r="A956" s="114"/>
      <c r="B956" s="105"/>
      <c r="C956" s="113"/>
      <c r="D956" s="113"/>
      <c r="E956" s="116"/>
      <c r="F956" s="197"/>
    </row>
    <row r="957" spans="1:6" s="117" customFormat="1" ht="15.75">
      <c r="A957" s="114"/>
      <c r="B957" s="105"/>
      <c r="C957" s="113"/>
      <c r="D957" s="113"/>
      <c r="E957" s="116"/>
      <c r="F957" s="197"/>
    </row>
    <row r="958" spans="1:6" s="117" customFormat="1" ht="15.75">
      <c r="A958" s="114"/>
      <c r="B958" s="105"/>
      <c r="C958" s="113"/>
      <c r="D958" s="113"/>
      <c r="E958" s="116"/>
      <c r="F958" s="197"/>
    </row>
    <row r="959" spans="1:6" s="117" customFormat="1" ht="15.75">
      <c r="A959" s="114"/>
      <c r="B959" s="105"/>
      <c r="C959" s="113"/>
      <c r="D959" s="113"/>
      <c r="E959" s="116"/>
      <c r="F959" s="197"/>
    </row>
    <row r="960" spans="1:6" s="117" customFormat="1" ht="15.75">
      <c r="A960" s="114"/>
      <c r="B960" s="105"/>
      <c r="C960" s="113"/>
      <c r="D960" s="113"/>
      <c r="E960" s="116"/>
      <c r="F960" s="197"/>
    </row>
    <row r="961" spans="1:6" s="117" customFormat="1" ht="15.75">
      <c r="A961" s="114"/>
      <c r="B961" s="105"/>
      <c r="C961" s="113"/>
      <c r="D961" s="113"/>
      <c r="E961" s="116"/>
      <c r="F961" s="197"/>
    </row>
    <row r="962" spans="1:6" s="117" customFormat="1" ht="15.75">
      <c r="A962" s="114"/>
      <c r="B962" s="105"/>
      <c r="C962" s="113"/>
      <c r="D962" s="113"/>
      <c r="E962" s="116"/>
      <c r="F962" s="197"/>
    </row>
    <row r="963" spans="1:6" s="117" customFormat="1" ht="15.75">
      <c r="A963" s="114"/>
      <c r="B963" s="105"/>
      <c r="C963" s="113"/>
      <c r="D963" s="113"/>
      <c r="E963" s="116"/>
      <c r="F963" s="197"/>
    </row>
    <row r="964" spans="1:6" s="117" customFormat="1" ht="15.75">
      <c r="A964" s="114"/>
      <c r="B964" s="105"/>
      <c r="C964" s="113"/>
      <c r="D964" s="113"/>
      <c r="E964" s="116"/>
      <c r="F964" s="197"/>
    </row>
    <row r="965" spans="1:6" s="117" customFormat="1" ht="15.75">
      <c r="A965" s="114"/>
      <c r="B965" s="105"/>
      <c r="C965" s="113"/>
      <c r="D965" s="113"/>
      <c r="E965" s="116"/>
      <c r="F965" s="197"/>
    </row>
    <row r="966" spans="1:6" s="117" customFormat="1" ht="15.75">
      <c r="A966" s="114"/>
      <c r="B966" s="105"/>
      <c r="C966" s="113"/>
      <c r="D966" s="113"/>
      <c r="E966" s="116"/>
      <c r="F966" s="197"/>
    </row>
    <row r="967" spans="1:6" s="117" customFormat="1" ht="15.75">
      <c r="A967" s="114"/>
      <c r="B967" s="105"/>
      <c r="C967" s="113"/>
      <c r="D967" s="113"/>
      <c r="E967" s="116"/>
      <c r="F967" s="197"/>
    </row>
    <row r="968" spans="1:6" s="117" customFormat="1" ht="15.75">
      <c r="A968" s="114"/>
      <c r="B968" s="105"/>
      <c r="C968" s="113"/>
      <c r="D968" s="113"/>
      <c r="E968" s="116"/>
      <c r="F968" s="197"/>
    </row>
    <row r="969" spans="1:6" s="117" customFormat="1" ht="15.75">
      <c r="A969" s="114"/>
      <c r="B969" s="105"/>
      <c r="C969" s="113"/>
      <c r="D969" s="113"/>
      <c r="E969" s="116"/>
      <c r="F969" s="197"/>
    </row>
    <row r="970" spans="1:6" s="117" customFormat="1" ht="15.75">
      <c r="A970" s="114"/>
      <c r="B970" s="105"/>
      <c r="C970" s="113"/>
      <c r="D970" s="113"/>
      <c r="E970" s="116"/>
      <c r="F970" s="197"/>
    </row>
    <row r="971" spans="1:6" s="117" customFormat="1" ht="15.75">
      <c r="A971" s="114"/>
      <c r="B971" s="105"/>
      <c r="C971" s="113"/>
      <c r="D971" s="113"/>
      <c r="E971" s="116"/>
      <c r="F971" s="197"/>
    </row>
    <row r="972" spans="1:6" s="117" customFormat="1" ht="15.75">
      <c r="A972" s="114"/>
      <c r="B972" s="105"/>
      <c r="C972" s="113"/>
      <c r="D972" s="113"/>
      <c r="E972" s="116"/>
      <c r="F972" s="197"/>
    </row>
    <row r="973" spans="1:6" s="117" customFormat="1" ht="15.75">
      <c r="A973" s="114"/>
      <c r="B973" s="105"/>
      <c r="C973" s="113"/>
      <c r="D973" s="113"/>
      <c r="E973" s="116"/>
      <c r="F973" s="197"/>
    </row>
    <row r="974" spans="1:6" s="117" customFormat="1" ht="15.75">
      <c r="A974" s="114"/>
      <c r="B974" s="105"/>
      <c r="C974" s="113"/>
      <c r="D974" s="113"/>
      <c r="E974" s="116"/>
      <c r="F974" s="197"/>
    </row>
    <row r="975" spans="1:6" s="117" customFormat="1" ht="15.75">
      <c r="A975" s="114"/>
      <c r="B975" s="105"/>
      <c r="C975" s="113"/>
      <c r="D975" s="113"/>
      <c r="E975" s="116"/>
      <c r="F975" s="197"/>
    </row>
    <row r="976" spans="1:6" s="117" customFormat="1" ht="15.75">
      <c r="A976" s="114"/>
      <c r="B976" s="105"/>
      <c r="C976" s="113"/>
      <c r="D976" s="113"/>
      <c r="E976" s="116"/>
      <c r="F976" s="197"/>
    </row>
    <row r="977" spans="1:6" s="117" customFormat="1" ht="15.75">
      <c r="A977" s="114"/>
      <c r="B977" s="105"/>
      <c r="C977" s="113"/>
      <c r="D977" s="113"/>
      <c r="E977" s="116"/>
      <c r="F977" s="197"/>
    </row>
    <row r="978" spans="1:6" s="117" customFormat="1" ht="15.75">
      <c r="A978" s="114"/>
      <c r="B978" s="105"/>
      <c r="C978" s="113"/>
      <c r="D978" s="113"/>
      <c r="E978" s="116"/>
      <c r="F978" s="197"/>
    </row>
    <row r="979" spans="1:6" s="117" customFormat="1" ht="15.75">
      <c r="A979" s="114"/>
      <c r="B979" s="105"/>
      <c r="C979" s="113"/>
      <c r="D979" s="113"/>
      <c r="E979" s="116"/>
      <c r="F979" s="197"/>
    </row>
    <row r="980" spans="1:6" s="117" customFormat="1" ht="15.75">
      <c r="A980" s="114"/>
      <c r="B980" s="105"/>
      <c r="C980" s="113"/>
      <c r="D980" s="113"/>
      <c r="E980" s="116"/>
      <c r="F980" s="197"/>
    </row>
    <row r="981" spans="1:6" s="117" customFormat="1" ht="15.75">
      <c r="A981" s="114"/>
      <c r="B981" s="105"/>
      <c r="C981" s="113"/>
      <c r="D981" s="113"/>
      <c r="E981" s="116"/>
      <c r="F981" s="197"/>
    </row>
    <row r="982" spans="1:6" s="117" customFormat="1" ht="15.75">
      <c r="A982" s="114"/>
      <c r="B982" s="105"/>
      <c r="C982" s="113"/>
      <c r="D982" s="113"/>
      <c r="E982" s="116"/>
      <c r="F982" s="197"/>
    </row>
    <row r="983" spans="1:6" s="117" customFormat="1" ht="15.75">
      <c r="A983" s="114"/>
      <c r="B983" s="105"/>
      <c r="C983" s="113"/>
      <c r="D983" s="113"/>
      <c r="E983" s="116"/>
      <c r="F983" s="197"/>
    </row>
    <row r="984" spans="1:6" s="117" customFormat="1" ht="15.75">
      <c r="A984" s="114"/>
      <c r="B984" s="105"/>
      <c r="C984" s="113"/>
      <c r="D984" s="113"/>
      <c r="E984" s="116"/>
      <c r="F984" s="197"/>
    </row>
    <row r="985" spans="1:6" s="117" customFormat="1" ht="15.75">
      <c r="A985" s="114"/>
      <c r="B985" s="105"/>
      <c r="C985" s="113"/>
      <c r="D985" s="113"/>
      <c r="E985" s="116"/>
      <c r="F985" s="197"/>
    </row>
    <row r="986" spans="1:6" s="117" customFormat="1" ht="15.75">
      <c r="A986" s="114"/>
      <c r="B986" s="105"/>
      <c r="C986" s="113"/>
      <c r="D986" s="113"/>
      <c r="E986" s="116"/>
      <c r="F986" s="197"/>
    </row>
    <row r="987" spans="1:6" s="117" customFormat="1" ht="15.75">
      <c r="A987" s="114"/>
      <c r="B987" s="105"/>
      <c r="C987" s="113"/>
      <c r="D987" s="113"/>
      <c r="E987" s="116"/>
      <c r="F987" s="197"/>
    </row>
    <row r="988" spans="1:6" s="117" customFormat="1" ht="15.75">
      <c r="A988" s="114"/>
      <c r="B988" s="105"/>
      <c r="C988" s="113"/>
      <c r="D988" s="113"/>
      <c r="E988" s="116"/>
      <c r="F988" s="197"/>
    </row>
    <row r="989" spans="1:6" s="117" customFormat="1" ht="15.75">
      <c r="A989" s="114"/>
      <c r="B989" s="105"/>
      <c r="C989" s="113"/>
      <c r="D989" s="113"/>
      <c r="E989" s="116"/>
      <c r="F989" s="197"/>
    </row>
    <row r="990" spans="1:6" s="117" customFormat="1" ht="15.75">
      <c r="A990" s="114"/>
      <c r="B990" s="105"/>
      <c r="C990" s="113"/>
      <c r="D990" s="113"/>
      <c r="E990" s="116"/>
      <c r="F990" s="197"/>
    </row>
    <row r="991" spans="1:6" s="117" customFormat="1" ht="15.75">
      <c r="A991" s="114"/>
      <c r="B991" s="105"/>
      <c r="C991" s="113"/>
      <c r="D991" s="113"/>
      <c r="E991" s="116"/>
      <c r="F991" s="197"/>
    </row>
    <row r="992" spans="1:6" s="117" customFormat="1" ht="15.75">
      <c r="A992" s="114"/>
      <c r="B992" s="105"/>
      <c r="C992" s="113"/>
      <c r="D992" s="113"/>
      <c r="E992" s="116"/>
      <c r="F992" s="197"/>
    </row>
    <row r="993" spans="1:6" s="117" customFormat="1" ht="15.75">
      <c r="A993" s="114"/>
      <c r="B993" s="105"/>
      <c r="C993" s="113"/>
      <c r="D993" s="113"/>
      <c r="E993" s="116"/>
      <c r="F993" s="197"/>
    </row>
    <row r="994" spans="1:6" s="117" customFormat="1" ht="15.75">
      <c r="A994" s="114"/>
      <c r="B994" s="105"/>
      <c r="C994" s="113"/>
      <c r="D994" s="113"/>
      <c r="E994" s="116"/>
      <c r="F994" s="197"/>
    </row>
    <row r="995" spans="1:6" s="117" customFormat="1" ht="15.75">
      <c r="A995" s="114"/>
      <c r="B995" s="105"/>
      <c r="C995" s="113"/>
      <c r="D995" s="113"/>
      <c r="E995" s="116"/>
      <c r="F995" s="197"/>
    </row>
    <row r="996" spans="1:6" s="117" customFormat="1" ht="15.75">
      <c r="A996" s="114"/>
      <c r="B996" s="105"/>
      <c r="C996" s="113"/>
      <c r="D996" s="113"/>
      <c r="E996" s="116"/>
      <c r="F996" s="197"/>
    </row>
    <row r="997" spans="1:6" s="117" customFormat="1" ht="15.75">
      <c r="A997" s="114"/>
      <c r="B997" s="105"/>
      <c r="C997" s="113"/>
      <c r="D997" s="113"/>
      <c r="E997" s="116"/>
      <c r="F997" s="197"/>
    </row>
    <row r="998" spans="1:6" s="117" customFormat="1" ht="15.75">
      <c r="A998" s="114"/>
      <c r="B998" s="105"/>
      <c r="C998" s="113"/>
      <c r="D998" s="113"/>
      <c r="E998" s="116"/>
      <c r="F998" s="197"/>
    </row>
    <row r="999" spans="1:6" s="117" customFormat="1" ht="15.75">
      <c r="A999" s="114"/>
      <c r="B999" s="105"/>
      <c r="C999" s="113"/>
      <c r="D999" s="113"/>
      <c r="E999" s="116"/>
      <c r="F999" s="197"/>
    </row>
    <row r="1000" spans="1:6" s="117" customFormat="1" ht="15.75">
      <c r="A1000" s="114"/>
      <c r="B1000" s="105"/>
      <c r="C1000" s="113"/>
      <c r="D1000" s="113"/>
      <c r="E1000" s="116"/>
      <c r="F1000" s="197"/>
    </row>
    <row r="1001" spans="1:6" s="117" customFormat="1" ht="15.75">
      <c r="A1001" s="114"/>
      <c r="B1001" s="105"/>
      <c r="C1001" s="113"/>
      <c r="D1001" s="113"/>
      <c r="E1001" s="116"/>
      <c r="F1001" s="197"/>
    </row>
    <row r="1002" spans="1:6" s="117" customFormat="1" ht="15.75">
      <c r="A1002" s="114"/>
      <c r="B1002" s="105"/>
      <c r="C1002" s="113"/>
      <c r="D1002" s="113"/>
      <c r="E1002" s="116"/>
      <c r="F1002" s="197"/>
    </row>
    <row r="1003" spans="1:6" s="117" customFormat="1" ht="15.75">
      <c r="A1003" s="114"/>
      <c r="B1003" s="105"/>
      <c r="C1003" s="113"/>
      <c r="D1003" s="113"/>
      <c r="E1003" s="116"/>
      <c r="F1003" s="197"/>
    </row>
    <row r="1004" spans="1:6" s="117" customFormat="1" ht="15.75">
      <c r="A1004" s="114"/>
      <c r="B1004" s="105"/>
      <c r="C1004" s="113"/>
      <c r="D1004" s="113"/>
      <c r="E1004" s="116"/>
      <c r="F1004" s="197"/>
    </row>
    <row r="1005" spans="1:6" s="117" customFormat="1" ht="15.75">
      <c r="A1005" s="114"/>
      <c r="B1005" s="105"/>
      <c r="C1005" s="113"/>
      <c r="D1005" s="113"/>
      <c r="E1005" s="116"/>
      <c r="F1005" s="197"/>
    </row>
    <row r="1006" spans="1:6" s="117" customFormat="1" ht="15.75">
      <c r="A1006" s="114"/>
      <c r="B1006" s="105"/>
      <c r="C1006" s="113"/>
      <c r="D1006" s="113"/>
      <c r="E1006" s="116"/>
      <c r="F1006" s="197"/>
    </row>
    <row r="1007" spans="1:6" s="117" customFormat="1" ht="15.75">
      <c r="A1007" s="114"/>
      <c r="B1007" s="105"/>
      <c r="C1007" s="113"/>
      <c r="D1007" s="113"/>
      <c r="E1007" s="116"/>
      <c r="F1007" s="197"/>
    </row>
    <row r="1008" spans="1:6" s="117" customFormat="1" ht="15.75">
      <c r="A1008" s="114"/>
      <c r="B1008" s="105"/>
      <c r="C1008" s="113"/>
      <c r="D1008" s="113"/>
      <c r="E1008" s="116"/>
      <c r="F1008" s="197"/>
    </row>
    <row r="1009" spans="1:6" s="117" customFormat="1" ht="15.75">
      <c r="A1009" s="114"/>
      <c r="B1009" s="105"/>
      <c r="C1009" s="113"/>
      <c r="D1009" s="113"/>
      <c r="E1009" s="116"/>
      <c r="F1009" s="197"/>
    </row>
    <row r="1010" spans="1:6" s="117" customFormat="1" ht="15.75">
      <c r="A1010" s="114"/>
      <c r="B1010" s="105"/>
      <c r="C1010" s="113"/>
      <c r="D1010" s="113"/>
      <c r="E1010" s="116"/>
      <c r="F1010" s="197"/>
    </row>
    <row r="1011" spans="1:6" s="117" customFormat="1" ht="15.75">
      <c r="A1011" s="114"/>
      <c r="B1011" s="105"/>
      <c r="C1011" s="113"/>
      <c r="D1011" s="113"/>
      <c r="E1011" s="116"/>
      <c r="F1011" s="197"/>
    </row>
    <row r="1012" spans="1:6" s="117" customFormat="1" ht="15.75">
      <c r="A1012" s="114"/>
      <c r="B1012" s="105"/>
      <c r="C1012" s="113"/>
      <c r="D1012" s="113"/>
      <c r="E1012" s="116"/>
      <c r="F1012" s="197"/>
    </row>
    <row r="1013" spans="1:6" s="117" customFormat="1" ht="15.75">
      <c r="A1013" s="114"/>
      <c r="B1013" s="105"/>
      <c r="C1013" s="113"/>
      <c r="D1013" s="113"/>
      <c r="E1013" s="116"/>
      <c r="F1013" s="197"/>
    </row>
    <row r="1014" spans="1:6" s="117" customFormat="1" ht="15.75">
      <c r="A1014" s="114"/>
      <c r="B1014" s="105"/>
      <c r="C1014" s="113"/>
      <c r="D1014" s="113"/>
      <c r="E1014" s="116"/>
      <c r="F1014" s="197"/>
    </row>
    <row r="1015" spans="1:6" s="117" customFormat="1" ht="15.75">
      <c r="A1015" s="114"/>
      <c r="B1015" s="105"/>
      <c r="C1015" s="113"/>
      <c r="D1015" s="113"/>
      <c r="E1015" s="116"/>
      <c r="F1015" s="197"/>
    </row>
    <row r="1016" spans="1:6" s="117" customFormat="1" ht="15.75">
      <c r="A1016" s="114"/>
      <c r="B1016" s="105"/>
      <c r="C1016" s="113"/>
      <c r="D1016" s="113"/>
      <c r="E1016" s="116"/>
      <c r="F1016" s="197"/>
    </row>
    <row r="1017" spans="1:6" s="117" customFormat="1" ht="15.75">
      <c r="A1017" s="114"/>
      <c r="B1017" s="105"/>
      <c r="C1017" s="113"/>
      <c r="D1017" s="113"/>
      <c r="E1017" s="116"/>
      <c r="F1017" s="197"/>
    </row>
    <row r="1018" spans="1:6" s="117" customFormat="1" ht="15.75">
      <c r="A1018" s="114"/>
      <c r="B1018" s="105"/>
      <c r="C1018" s="113"/>
      <c r="D1018" s="113"/>
      <c r="E1018" s="116"/>
      <c r="F1018" s="197"/>
    </row>
    <row r="1019" spans="1:6" s="117" customFormat="1" ht="15.75">
      <c r="A1019" s="114"/>
      <c r="B1019" s="105"/>
      <c r="C1019" s="113"/>
      <c r="D1019" s="113"/>
      <c r="E1019" s="116"/>
      <c r="F1019" s="197"/>
    </row>
    <row r="1020" spans="1:6" s="117" customFormat="1" ht="15.75">
      <c r="A1020" s="114"/>
      <c r="B1020" s="105"/>
      <c r="C1020" s="113"/>
      <c r="D1020" s="113"/>
      <c r="E1020" s="116"/>
      <c r="F1020" s="197"/>
    </row>
    <row r="1021" spans="1:6" s="117" customFormat="1" ht="15.75">
      <c r="A1021" s="114"/>
      <c r="B1021" s="105"/>
      <c r="C1021" s="113"/>
      <c r="D1021" s="113"/>
      <c r="E1021" s="116"/>
      <c r="F1021" s="197"/>
    </row>
    <row r="1022" spans="1:6" s="117" customFormat="1" ht="15.75">
      <c r="A1022" s="114"/>
      <c r="B1022" s="105"/>
      <c r="C1022" s="113"/>
      <c r="D1022" s="113"/>
      <c r="E1022" s="116"/>
      <c r="F1022" s="197"/>
    </row>
    <row r="1023" spans="1:6" s="117" customFormat="1" ht="15.75">
      <c r="A1023" s="114"/>
      <c r="B1023" s="105"/>
      <c r="C1023" s="113"/>
      <c r="D1023" s="113"/>
      <c r="E1023" s="116"/>
      <c r="F1023" s="197"/>
    </row>
    <row r="1024" spans="1:6" s="117" customFormat="1" ht="15.75">
      <c r="A1024" s="114"/>
      <c r="B1024" s="105"/>
      <c r="C1024" s="113"/>
      <c r="D1024" s="113"/>
      <c r="E1024" s="116"/>
      <c r="F1024" s="197"/>
    </row>
    <row r="1025" spans="1:6" s="117" customFormat="1" ht="15.75">
      <c r="A1025" s="114"/>
      <c r="B1025" s="105"/>
      <c r="C1025" s="113"/>
      <c r="D1025" s="113"/>
      <c r="E1025" s="116"/>
      <c r="F1025" s="197"/>
    </row>
    <row r="1026" spans="1:6" s="117" customFormat="1" ht="15.75">
      <c r="A1026" s="114"/>
      <c r="B1026" s="105"/>
      <c r="C1026" s="113"/>
      <c r="D1026" s="113"/>
      <c r="E1026" s="116"/>
      <c r="F1026" s="197"/>
    </row>
    <row r="1027" spans="1:6" s="117" customFormat="1" ht="15.75">
      <c r="A1027" s="114"/>
      <c r="B1027" s="105"/>
      <c r="C1027" s="113"/>
      <c r="D1027" s="113"/>
      <c r="E1027" s="116"/>
      <c r="F1027" s="197"/>
    </row>
    <row r="1028" spans="1:6" s="117" customFormat="1" ht="15.75">
      <c r="A1028" s="114"/>
      <c r="B1028" s="105"/>
      <c r="C1028" s="113"/>
      <c r="D1028" s="113"/>
      <c r="E1028" s="116"/>
      <c r="F1028" s="197"/>
    </row>
    <row r="1029" spans="1:6" s="117" customFormat="1" ht="15.75">
      <c r="A1029" s="114"/>
      <c r="B1029" s="105"/>
      <c r="C1029" s="113"/>
      <c r="D1029" s="113"/>
      <c r="E1029" s="116"/>
      <c r="F1029" s="197"/>
    </row>
    <row r="1030" spans="1:6" s="117" customFormat="1" ht="15.75">
      <c r="A1030" s="114"/>
      <c r="B1030" s="105"/>
      <c r="C1030" s="113"/>
      <c r="D1030" s="113"/>
      <c r="E1030" s="116"/>
      <c r="F1030" s="197"/>
    </row>
    <row r="1031" spans="1:6" s="117" customFormat="1" ht="15.75">
      <c r="A1031" s="114"/>
      <c r="B1031" s="105"/>
      <c r="C1031" s="113"/>
      <c r="D1031" s="113"/>
      <c r="E1031" s="116"/>
      <c r="F1031" s="197"/>
    </row>
    <row r="1032" spans="1:6" s="117" customFormat="1" ht="15.75">
      <c r="A1032" s="114"/>
      <c r="B1032" s="105"/>
      <c r="C1032" s="113"/>
      <c r="D1032" s="113"/>
      <c r="E1032" s="116"/>
      <c r="F1032" s="197"/>
    </row>
    <row r="1033" spans="1:6" s="117" customFormat="1" ht="15.75">
      <c r="A1033" s="114"/>
      <c r="B1033" s="105"/>
      <c r="C1033" s="113"/>
      <c r="D1033" s="113"/>
      <c r="E1033" s="116"/>
      <c r="F1033" s="197"/>
    </row>
    <row r="1034" spans="1:6" s="117" customFormat="1" ht="15.75">
      <c r="A1034" s="114"/>
      <c r="B1034" s="105"/>
      <c r="C1034" s="113"/>
      <c r="D1034" s="113"/>
      <c r="E1034" s="116"/>
      <c r="F1034" s="197"/>
    </row>
    <row r="1035" spans="1:6" s="117" customFormat="1" ht="15.75">
      <c r="A1035" s="114"/>
      <c r="B1035" s="105"/>
      <c r="C1035" s="113"/>
      <c r="D1035" s="113"/>
      <c r="E1035" s="116"/>
      <c r="F1035" s="197"/>
    </row>
    <row r="1036" spans="1:6" s="117" customFormat="1" ht="15.75">
      <c r="A1036" s="114"/>
      <c r="B1036" s="105"/>
      <c r="C1036" s="113"/>
      <c r="D1036" s="113"/>
      <c r="E1036" s="116"/>
      <c r="F1036" s="197"/>
    </row>
    <row r="1037" spans="1:6" s="117" customFormat="1" ht="15.75">
      <c r="A1037" s="114"/>
      <c r="B1037" s="105"/>
      <c r="C1037" s="113"/>
      <c r="D1037" s="113"/>
      <c r="E1037" s="116"/>
      <c r="F1037" s="197"/>
    </row>
    <row r="1038" spans="1:6" s="117" customFormat="1" ht="15.75">
      <c r="A1038" s="114"/>
      <c r="B1038" s="105"/>
      <c r="C1038" s="113"/>
      <c r="D1038" s="113"/>
      <c r="E1038" s="116"/>
      <c r="F1038" s="197"/>
    </row>
    <row r="1039" spans="1:6" s="117" customFormat="1" ht="15.75">
      <c r="A1039" s="114"/>
      <c r="B1039" s="105"/>
      <c r="C1039" s="113"/>
      <c r="D1039" s="113"/>
      <c r="E1039" s="116"/>
      <c r="F1039" s="197"/>
    </row>
    <row r="1040" spans="1:6" s="117" customFormat="1" ht="15.75">
      <c r="A1040" s="114"/>
      <c r="B1040" s="105"/>
      <c r="C1040" s="113"/>
      <c r="D1040" s="113"/>
      <c r="E1040" s="116"/>
      <c r="F1040" s="197"/>
    </row>
    <row r="1041" spans="1:6" s="117" customFormat="1" ht="15.75">
      <c r="A1041" s="114"/>
      <c r="B1041" s="105"/>
      <c r="C1041" s="113"/>
      <c r="D1041" s="113"/>
      <c r="E1041" s="116"/>
      <c r="F1041" s="197"/>
    </row>
    <row r="1042" spans="1:6" s="117" customFormat="1" ht="15.75">
      <c r="A1042" s="114"/>
      <c r="B1042" s="105"/>
      <c r="C1042" s="113"/>
      <c r="D1042" s="113"/>
      <c r="E1042" s="116"/>
      <c r="F1042" s="197"/>
    </row>
    <row r="1043" spans="1:6" s="117" customFormat="1" ht="15.75">
      <c r="A1043" s="114"/>
      <c r="B1043" s="105"/>
      <c r="C1043" s="113"/>
      <c r="D1043" s="113"/>
      <c r="E1043" s="116"/>
      <c r="F1043" s="197"/>
    </row>
    <row r="1044" spans="1:6" s="117" customFormat="1" ht="15.75">
      <c r="A1044" s="114"/>
      <c r="B1044" s="105"/>
      <c r="C1044" s="113"/>
      <c r="D1044" s="113"/>
      <c r="E1044" s="116"/>
      <c r="F1044" s="197"/>
    </row>
    <row r="1045" spans="1:6" s="117" customFormat="1" ht="15.75">
      <c r="A1045" s="114"/>
      <c r="B1045" s="105"/>
      <c r="C1045" s="113"/>
      <c r="D1045" s="113"/>
      <c r="E1045" s="116"/>
      <c r="F1045" s="197"/>
    </row>
    <row r="1046" spans="1:6" s="117" customFormat="1" ht="15.75">
      <c r="A1046" s="114"/>
      <c r="B1046" s="105"/>
      <c r="C1046" s="113"/>
      <c r="D1046" s="113"/>
      <c r="E1046" s="116"/>
      <c r="F1046" s="197"/>
    </row>
    <row r="1047" spans="1:6" s="117" customFormat="1" ht="15.75">
      <c r="A1047" s="114"/>
      <c r="B1047" s="105"/>
      <c r="C1047" s="113"/>
      <c r="D1047" s="113"/>
      <c r="E1047" s="116"/>
      <c r="F1047" s="197"/>
    </row>
    <row r="1048" spans="1:6" s="117" customFormat="1" ht="15.75">
      <c r="A1048" s="114"/>
      <c r="B1048" s="105"/>
      <c r="C1048" s="113"/>
      <c r="D1048" s="113"/>
      <c r="E1048" s="116"/>
      <c r="F1048" s="197"/>
    </row>
    <row r="1049" spans="1:6" s="117" customFormat="1" ht="15.75">
      <c r="A1049" s="114"/>
      <c r="B1049" s="105"/>
      <c r="C1049" s="113"/>
      <c r="D1049" s="113"/>
      <c r="E1049" s="116"/>
      <c r="F1049" s="197"/>
    </row>
    <row r="1050" spans="1:6" s="117" customFormat="1" ht="15.75">
      <c r="A1050" s="114"/>
      <c r="B1050" s="105"/>
      <c r="C1050" s="113"/>
      <c r="D1050" s="113"/>
      <c r="E1050" s="116"/>
      <c r="F1050" s="197"/>
    </row>
    <row r="1051" spans="1:6" s="117" customFormat="1" ht="15.75">
      <c r="A1051" s="114"/>
      <c r="B1051" s="105"/>
      <c r="C1051" s="113"/>
      <c r="D1051" s="113"/>
      <c r="E1051" s="116"/>
      <c r="F1051" s="197"/>
    </row>
    <row r="1052" spans="1:6" s="117" customFormat="1" ht="15.75">
      <c r="A1052" s="114"/>
      <c r="B1052" s="105"/>
      <c r="C1052" s="113"/>
      <c r="D1052" s="113"/>
      <c r="E1052" s="116"/>
      <c r="F1052" s="197"/>
    </row>
    <row r="1053" spans="1:6" s="117" customFormat="1" ht="15.75">
      <c r="A1053" s="114"/>
      <c r="B1053" s="105"/>
      <c r="C1053" s="113"/>
      <c r="D1053" s="113"/>
      <c r="E1053" s="116"/>
      <c r="F1053" s="197"/>
    </row>
    <row r="1054" spans="1:6" s="117" customFormat="1" ht="15.75">
      <c r="A1054" s="114"/>
      <c r="B1054" s="105"/>
      <c r="C1054" s="113"/>
      <c r="D1054" s="113"/>
      <c r="E1054" s="116"/>
      <c r="F1054" s="197"/>
    </row>
    <row r="1055" spans="1:6" s="117" customFormat="1" ht="15.75">
      <c r="A1055" s="114"/>
      <c r="B1055" s="105"/>
      <c r="C1055" s="113"/>
      <c r="D1055" s="113"/>
      <c r="E1055" s="116"/>
      <c r="F1055" s="197"/>
    </row>
    <row r="1056" spans="1:6" s="117" customFormat="1" ht="15.75">
      <c r="A1056" s="114"/>
      <c r="B1056" s="105"/>
      <c r="C1056" s="113"/>
      <c r="D1056" s="113"/>
      <c r="E1056" s="116"/>
      <c r="F1056" s="197"/>
    </row>
    <row r="1057" spans="1:6" s="117" customFormat="1" ht="15.75">
      <c r="A1057" s="114"/>
      <c r="B1057" s="105"/>
      <c r="C1057" s="113"/>
      <c r="D1057" s="113"/>
      <c r="E1057" s="116"/>
      <c r="F1057" s="197"/>
    </row>
    <row r="1058" spans="1:6" s="117" customFormat="1" ht="15.75">
      <c r="A1058" s="114"/>
      <c r="B1058" s="105"/>
      <c r="C1058" s="113"/>
      <c r="D1058" s="113"/>
      <c r="E1058" s="116"/>
      <c r="F1058" s="197"/>
    </row>
    <row r="1059" spans="1:6" s="117" customFormat="1" ht="15.75">
      <c r="A1059" s="114"/>
      <c r="B1059" s="105"/>
      <c r="C1059" s="113"/>
      <c r="D1059" s="113"/>
      <c r="E1059" s="116"/>
      <c r="F1059" s="197"/>
    </row>
    <row r="1060" spans="1:6" s="117" customFormat="1" ht="15.75">
      <c r="A1060" s="114"/>
      <c r="B1060" s="105"/>
      <c r="C1060" s="113"/>
      <c r="D1060" s="113"/>
      <c r="E1060" s="116"/>
      <c r="F1060" s="197"/>
    </row>
    <row r="1061" spans="1:6" s="117" customFormat="1" ht="15.75">
      <c r="A1061" s="114"/>
      <c r="B1061" s="105"/>
      <c r="C1061" s="113"/>
      <c r="D1061" s="113"/>
      <c r="E1061" s="116"/>
      <c r="F1061" s="197"/>
    </row>
    <row r="1062" spans="1:6" s="117" customFormat="1" ht="15.75">
      <c r="A1062" s="114"/>
      <c r="B1062" s="105"/>
      <c r="C1062" s="113"/>
      <c r="D1062" s="113"/>
      <c r="E1062" s="116"/>
      <c r="F1062" s="197"/>
    </row>
    <row r="1063" spans="1:6" s="117" customFormat="1" ht="15.75">
      <c r="A1063" s="114"/>
      <c r="B1063" s="105"/>
      <c r="C1063" s="113"/>
      <c r="D1063" s="113"/>
      <c r="E1063" s="116"/>
      <c r="F1063" s="197"/>
    </row>
    <row r="1064" spans="1:6" s="117" customFormat="1" ht="15.75">
      <c r="A1064" s="114"/>
      <c r="B1064" s="105"/>
      <c r="C1064" s="113"/>
      <c r="D1064" s="113"/>
      <c r="E1064" s="116"/>
      <c r="F1064" s="197"/>
    </row>
    <row r="1065" spans="1:6" s="117" customFormat="1" ht="15.75">
      <c r="A1065" s="114"/>
      <c r="B1065" s="105"/>
      <c r="C1065" s="113"/>
      <c r="D1065" s="113"/>
      <c r="E1065" s="116"/>
      <c r="F1065" s="197"/>
    </row>
    <row r="1066" spans="1:6" s="117" customFormat="1" ht="15.75">
      <c r="A1066" s="114"/>
      <c r="B1066" s="105"/>
      <c r="C1066" s="113"/>
      <c r="D1066" s="113"/>
      <c r="E1066" s="116"/>
      <c r="F1066" s="197"/>
    </row>
    <row r="1067" spans="1:6" s="117" customFormat="1" ht="15.75">
      <c r="A1067" s="114"/>
      <c r="B1067" s="105"/>
      <c r="C1067" s="113"/>
      <c r="D1067" s="113"/>
      <c r="E1067" s="116"/>
      <c r="F1067" s="197"/>
    </row>
    <row r="1068" spans="1:6" s="117" customFormat="1" ht="15.75">
      <c r="A1068" s="114"/>
      <c r="B1068" s="105"/>
      <c r="C1068" s="113"/>
      <c r="D1068" s="113"/>
      <c r="E1068" s="116"/>
      <c r="F1068" s="197"/>
    </row>
    <row r="1069" spans="1:6" s="117" customFormat="1" ht="15.75">
      <c r="A1069" s="114"/>
      <c r="B1069" s="105"/>
      <c r="C1069" s="113"/>
      <c r="D1069" s="113"/>
      <c r="E1069" s="116"/>
      <c r="F1069" s="197"/>
    </row>
    <row r="1070" spans="1:6" s="117" customFormat="1" ht="15.75">
      <c r="A1070" s="114"/>
      <c r="B1070" s="105"/>
      <c r="C1070" s="113"/>
      <c r="D1070" s="113"/>
      <c r="E1070" s="116"/>
      <c r="F1070" s="197"/>
    </row>
    <row r="1071" spans="1:6" s="117" customFormat="1" ht="15.75">
      <c r="A1071" s="114"/>
      <c r="B1071" s="105"/>
      <c r="C1071" s="113"/>
      <c r="D1071" s="113"/>
      <c r="E1071" s="116"/>
      <c r="F1071" s="197"/>
    </row>
    <row r="1072" spans="1:6" s="117" customFormat="1" ht="15.75">
      <c r="A1072" s="114"/>
      <c r="B1072" s="105"/>
      <c r="C1072" s="113"/>
      <c r="D1072" s="113"/>
      <c r="E1072" s="116"/>
      <c r="F1072" s="197"/>
    </row>
    <row r="1073" spans="1:6" s="117" customFormat="1" ht="15.75">
      <c r="A1073" s="114"/>
      <c r="B1073" s="105"/>
      <c r="C1073" s="113"/>
      <c r="D1073" s="113"/>
      <c r="E1073" s="116"/>
      <c r="F1073" s="197"/>
    </row>
    <row r="1074" spans="1:6" s="117" customFormat="1" ht="15.75">
      <c r="A1074" s="114"/>
      <c r="B1074" s="105"/>
      <c r="C1074" s="113"/>
      <c r="D1074" s="113"/>
      <c r="E1074" s="116"/>
      <c r="F1074" s="197"/>
    </row>
    <row r="1075" spans="1:6" s="117" customFormat="1" ht="15.75">
      <c r="A1075" s="114"/>
      <c r="B1075" s="105"/>
      <c r="C1075" s="113"/>
      <c r="D1075" s="113"/>
      <c r="E1075" s="116"/>
      <c r="F1075" s="197"/>
    </row>
    <row r="1076" spans="1:6" s="117" customFormat="1" ht="15.75">
      <c r="A1076" s="114"/>
      <c r="B1076" s="105"/>
      <c r="C1076" s="113"/>
      <c r="D1076" s="113"/>
      <c r="E1076" s="116"/>
      <c r="F1076" s="197"/>
    </row>
    <row r="1077" spans="1:6" s="117" customFormat="1" ht="15.75">
      <c r="A1077" s="114"/>
      <c r="B1077" s="105"/>
      <c r="C1077" s="113"/>
      <c r="D1077" s="113"/>
      <c r="E1077" s="116"/>
      <c r="F1077" s="197"/>
    </row>
    <row r="1078" spans="1:6" s="117" customFormat="1" ht="15.75">
      <c r="A1078" s="114"/>
      <c r="B1078" s="105"/>
      <c r="C1078" s="113"/>
      <c r="D1078" s="113"/>
      <c r="E1078" s="116"/>
      <c r="F1078" s="197"/>
    </row>
    <row r="1079" spans="1:6" s="117" customFormat="1" ht="15.75">
      <c r="A1079" s="114"/>
      <c r="B1079" s="105"/>
      <c r="C1079" s="113"/>
      <c r="D1079" s="113"/>
      <c r="E1079" s="116"/>
      <c r="F1079" s="197"/>
    </row>
    <row r="1080" spans="1:6" s="117" customFormat="1" ht="15.75">
      <c r="A1080" s="114"/>
      <c r="B1080" s="105"/>
      <c r="C1080" s="113"/>
      <c r="D1080" s="113"/>
      <c r="E1080" s="116"/>
      <c r="F1080" s="197"/>
    </row>
    <row r="1081" spans="1:6" s="117" customFormat="1" ht="15.75">
      <c r="A1081" s="114"/>
      <c r="B1081" s="105"/>
      <c r="C1081" s="113"/>
      <c r="D1081" s="113"/>
      <c r="E1081" s="116"/>
      <c r="F1081" s="197"/>
    </row>
    <row r="1082" spans="1:6" s="117" customFormat="1" ht="15.75">
      <c r="A1082" s="114"/>
      <c r="B1082" s="105"/>
      <c r="C1082" s="113"/>
      <c r="D1082" s="113"/>
      <c r="E1082" s="116"/>
      <c r="F1082" s="197"/>
    </row>
    <row r="1083" spans="1:6" s="117" customFormat="1" ht="15.75">
      <c r="A1083" s="114"/>
      <c r="B1083" s="105"/>
      <c r="C1083" s="113"/>
      <c r="D1083" s="113"/>
      <c r="E1083" s="116"/>
      <c r="F1083" s="197"/>
    </row>
    <row r="1084" spans="1:6" s="117" customFormat="1" ht="15.75">
      <c r="A1084" s="114"/>
      <c r="B1084" s="105"/>
      <c r="C1084" s="113"/>
      <c r="D1084" s="113"/>
      <c r="E1084" s="116"/>
      <c r="F1084" s="197"/>
    </row>
    <row r="1085" spans="1:6" s="117" customFormat="1" ht="15.75">
      <c r="A1085" s="114"/>
      <c r="B1085" s="105"/>
      <c r="C1085" s="113"/>
      <c r="D1085" s="113"/>
      <c r="E1085" s="116"/>
      <c r="F1085" s="197"/>
    </row>
    <row r="1086" spans="1:6" s="117" customFormat="1" ht="15.75">
      <c r="A1086" s="114"/>
      <c r="B1086" s="105"/>
      <c r="C1086" s="113"/>
      <c r="D1086" s="113"/>
      <c r="E1086" s="116"/>
      <c r="F1086" s="197"/>
    </row>
    <row r="1087" spans="1:6" s="117" customFormat="1" ht="15.75">
      <c r="A1087" s="114"/>
      <c r="B1087" s="105"/>
      <c r="C1087" s="113"/>
      <c r="D1087" s="113"/>
      <c r="E1087" s="116"/>
      <c r="F1087" s="197"/>
    </row>
    <row r="1088" spans="1:6" s="117" customFormat="1" ht="15.75">
      <c r="A1088" s="114"/>
      <c r="B1088" s="105"/>
      <c r="C1088" s="113"/>
      <c r="D1088" s="113"/>
      <c r="E1088" s="116"/>
      <c r="F1088" s="197"/>
    </row>
    <row r="1089" spans="1:6" s="117" customFormat="1" ht="15.75">
      <c r="A1089" s="114"/>
      <c r="B1089" s="105"/>
      <c r="C1089" s="113"/>
      <c r="D1089" s="113"/>
      <c r="E1089" s="116"/>
      <c r="F1089" s="197"/>
    </row>
    <row r="1090" spans="1:6" s="117" customFormat="1" ht="15.75">
      <c r="A1090" s="114"/>
      <c r="B1090" s="105"/>
      <c r="C1090" s="113"/>
      <c r="D1090" s="113"/>
      <c r="E1090" s="116"/>
      <c r="F1090" s="197"/>
    </row>
    <row r="1091" spans="1:6" s="117" customFormat="1" ht="15.75">
      <c r="A1091" s="114"/>
      <c r="B1091" s="105"/>
      <c r="C1091" s="113"/>
      <c r="D1091" s="113"/>
      <c r="E1091" s="116"/>
      <c r="F1091" s="197"/>
    </row>
    <row r="1092" spans="1:6" s="117" customFormat="1" ht="15.75">
      <c r="A1092" s="114"/>
      <c r="B1092" s="105"/>
      <c r="C1092" s="113"/>
      <c r="D1092" s="113"/>
      <c r="E1092" s="116"/>
      <c r="F1092" s="197"/>
    </row>
    <row r="1093" spans="1:6" s="117" customFormat="1" ht="15.75">
      <c r="A1093" s="114"/>
      <c r="B1093" s="105"/>
      <c r="C1093" s="113"/>
      <c r="D1093" s="113"/>
      <c r="E1093" s="116"/>
      <c r="F1093" s="197"/>
    </row>
    <row r="1094" spans="1:6" s="117" customFormat="1" ht="15.75">
      <c r="A1094" s="114"/>
      <c r="B1094" s="105"/>
      <c r="C1094" s="113"/>
      <c r="D1094" s="113"/>
      <c r="E1094" s="116"/>
      <c r="F1094" s="197"/>
    </row>
    <row r="1095" spans="1:6" s="117" customFormat="1" ht="15.75">
      <c r="A1095" s="114"/>
      <c r="B1095" s="105"/>
      <c r="C1095" s="113"/>
      <c r="D1095" s="113"/>
      <c r="E1095" s="116"/>
      <c r="F1095" s="197"/>
    </row>
    <row r="1096" spans="1:6" s="117" customFormat="1" ht="15.75">
      <c r="A1096" s="114"/>
      <c r="B1096" s="105"/>
      <c r="C1096" s="113"/>
      <c r="D1096" s="113"/>
      <c r="E1096" s="116"/>
      <c r="F1096" s="197"/>
    </row>
    <row r="1097" spans="1:6" s="117" customFormat="1" ht="15.75">
      <c r="A1097" s="114"/>
      <c r="B1097" s="105"/>
      <c r="C1097" s="113"/>
      <c r="D1097" s="113"/>
      <c r="E1097" s="116"/>
      <c r="F1097" s="197"/>
    </row>
    <row r="1098" spans="1:6" s="117" customFormat="1" ht="15.75">
      <c r="A1098" s="114"/>
      <c r="B1098" s="105"/>
      <c r="C1098" s="113"/>
      <c r="D1098" s="113"/>
      <c r="E1098" s="116"/>
      <c r="F1098" s="197"/>
    </row>
    <row r="1099" spans="1:6" s="117" customFormat="1" ht="15.75">
      <c r="A1099" s="114"/>
      <c r="B1099" s="105"/>
      <c r="C1099" s="113"/>
      <c r="D1099" s="113"/>
      <c r="E1099" s="116"/>
      <c r="F1099" s="197"/>
    </row>
    <row r="1100" spans="1:6" s="117" customFormat="1" ht="15.75">
      <c r="A1100" s="114"/>
      <c r="B1100" s="105"/>
      <c r="C1100" s="113"/>
      <c r="D1100" s="113"/>
      <c r="E1100" s="116"/>
      <c r="F1100" s="197"/>
    </row>
    <row r="1101" spans="1:6" s="117" customFormat="1" ht="15.75">
      <c r="A1101" s="114"/>
      <c r="B1101" s="105"/>
      <c r="C1101" s="113"/>
      <c r="D1101" s="113"/>
      <c r="E1101" s="116"/>
      <c r="F1101" s="197"/>
    </row>
    <row r="1102" spans="1:6" s="117" customFormat="1" ht="15.75">
      <c r="A1102" s="114"/>
      <c r="B1102" s="105"/>
      <c r="C1102" s="113"/>
      <c r="D1102" s="113"/>
      <c r="E1102" s="116"/>
      <c r="F1102" s="197"/>
    </row>
    <row r="1103" spans="1:6" s="117" customFormat="1" ht="15.75">
      <c r="A1103" s="114"/>
      <c r="B1103" s="105"/>
      <c r="C1103" s="113"/>
      <c r="D1103" s="113"/>
      <c r="E1103" s="116"/>
      <c r="F1103" s="197"/>
    </row>
    <row r="1104" spans="1:6" s="117" customFormat="1" ht="15.75">
      <c r="A1104" s="114"/>
      <c r="B1104" s="105"/>
      <c r="C1104" s="113"/>
      <c r="D1104" s="113"/>
      <c r="E1104" s="116"/>
      <c r="F1104" s="197"/>
    </row>
    <row r="1105" spans="1:6" s="117" customFormat="1" ht="15.75">
      <c r="A1105" s="114"/>
      <c r="B1105" s="105"/>
      <c r="C1105" s="113"/>
      <c r="D1105" s="113"/>
      <c r="E1105" s="116"/>
      <c r="F1105" s="197"/>
    </row>
    <row r="1106" spans="1:6" s="117" customFormat="1" ht="15.75">
      <c r="A1106" s="114"/>
      <c r="B1106" s="105"/>
      <c r="C1106" s="113"/>
      <c r="D1106" s="113"/>
      <c r="E1106" s="116"/>
      <c r="F1106" s="197"/>
    </row>
    <row r="1107" spans="1:6" s="117" customFormat="1" ht="15.75">
      <c r="A1107" s="114"/>
      <c r="B1107" s="105"/>
      <c r="C1107" s="113"/>
      <c r="D1107" s="113"/>
      <c r="E1107" s="116"/>
      <c r="F1107" s="197"/>
    </row>
    <row r="1108" spans="1:6" s="117" customFormat="1" ht="15.75">
      <c r="A1108" s="114"/>
      <c r="B1108" s="105"/>
      <c r="C1108" s="113"/>
      <c r="D1108" s="113"/>
      <c r="E1108" s="116"/>
      <c r="F1108" s="197"/>
    </row>
    <row r="1109" spans="1:6" s="117" customFormat="1" ht="15.75">
      <c r="A1109" s="114"/>
      <c r="B1109" s="105"/>
      <c r="C1109" s="113"/>
      <c r="D1109" s="113"/>
      <c r="E1109" s="116"/>
      <c r="F1109" s="197"/>
    </row>
    <row r="1110" spans="1:6" s="117" customFormat="1" ht="15.75">
      <c r="A1110" s="114"/>
      <c r="B1110" s="105"/>
      <c r="C1110" s="113"/>
      <c r="D1110" s="113"/>
      <c r="E1110" s="116"/>
      <c r="F1110" s="197"/>
    </row>
    <row r="1111" spans="1:6" s="117" customFormat="1" ht="15.75">
      <c r="A1111" s="114"/>
      <c r="B1111" s="105"/>
      <c r="C1111" s="113"/>
      <c r="D1111" s="113"/>
      <c r="E1111" s="116"/>
      <c r="F1111" s="197"/>
    </row>
    <row r="1112" spans="1:6" s="117" customFormat="1" ht="15.75">
      <c r="A1112" s="114"/>
      <c r="B1112" s="105"/>
      <c r="C1112" s="113"/>
      <c r="D1112" s="113"/>
      <c r="E1112" s="116"/>
      <c r="F1112" s="197"/>
    </row>
    <row r="1113" spans="1:6" s="117" customFormat="1" ht="15.75">
      <c r="A1113" s="114"/>
      <c r="B1113" s="105"/>
      <c r="C1113" s="113"/>
      <c r="D1113" s="113"/>
      <c r="E1113" s="116"/>
      <c r="F1113" s="197"/>
    </row>
    <row r="1114" spans="1:6" s="117" customFormat="1" ht="15.75">
      <c r="A1114" s="114"/>
      <c r="B1114" s="105"/>
      <c r="C1114" s="113"/>
      <c r="D1114" s="113"/>
      <c r="E1114" s="116"/>
      <c r="F1114" s="197"/>
    </row>
    <row r="1115" spans="1:6" s="117" customFormat="1" ht="15.75">
      <c r="A1115" s="114"/>
      <c r="B1115" s="105"/>
      <c r="C1115" s="113"/>
      <c r="D1115" s="113"/>
      <c r="E1115" s="116"/>
      <c r="F1115" s="197"/>
    </row>
    <row r="1116" spans="1:6" s="117" customFormat="1" ht="15.75">
      <c r="A1116" s="114"/>
      <c r="B1116" s="105"/>
      <c r="C1116" s="113"/>
      <c r="D1116" s="113"/>
      <c r="E1116" s="116"/>
      <c r="F1116" s="197"/>
    </row>
    <row r="1117" spans="1:6" s="117" customFormat="1" ht="15.75">
      <c r="A1117" s="114"/>
      <c r="B1117" s="105"/>
      <c r="C1117" s="113"/>
      <c r="D1117" s="113"/>
      <c r="E1117" s="116"/>
      <c r="F1117" s="197"/>
    </row>
    <row r="1118" spans="1:6" s="117" customFormat="1" ht="15.75">
      <c r="A1118" s="114"/>
      <c r="B1118" s="105"/>
      <c r="C1118" s="113"/>
      <c r="D1118" s="113"/>
      <c r="E1118" s="116"/>
      <c r="F1118" s="197"/>
    </row>
    <row r="1119" spans="1:6" s="117" customFormat="1" ht="15.75">
      <c r="A1119" s="114"/>
      <c r="B1119" s="105"/>
      <c r="C1119" s="113"/>
      <c r="D1119" s="113"/>
      <c r="E1119" s="116"/>
      <c r="F1119" s="197"/>
    </row>
    <row r="1120" spans="1:6" s="117" customFormat="1" ht="15.75">
      <c r="A1120" s="114"/>
      <c r="B1120" s="105"/>
      <c r="C1120" s="113"/>
      <c r="D1120" s="113"/>
      <c r="E1120" s="116"/>
      <c r="F1120" s="197"/>
    </row>
    <row r="1121" spans="1:6" s="117" customFormat="1" ht="15.75">
      <c r="A1121" s="114"/>
      <c r="B1121" s="105"/>
      <c r="C1121" s="113"/>
      <c r="D1121" s="113"/>
      <c r="E1121" s="116"/>
      <c r="F1121" s="197"/>
    </row>
    <row r="1122" spans="1:6" s="117" customFormat="1" ht="15.75">
      <c r="A1122" s="114"/>
      <c r="B1122" s="105"/>
      <c r="C1122" s="113"/>
      <c r="D1122" s="113"/>
      <c r="E1122" s="116"/>
      <c r="F1122" s="197"/>
    </row>
    <row r="1123" spans="1:6" s="117" customFormat="1" ht="15.75">
      <c r="A1123" s="114"/>
      <c r="B1123" s="105"/>
      <c r="C1123" s="113"/>
      <c r="D1123" s="113"/>
      <c r="E1123" s="116"/>
      <c r="F1123" s="197"/>
    </row>
    <row r="1124" spans="1:6" s="117" customFormat="1" ht="15.75">
      <c r="A1124" s="114"/>
      <c r="B1124" s="105"/>
      <c r="C1124" s="113"/>
      <c r="D1124" s="113"/>
      <c r="E1124" s="116"/>
      <c r="F1124" s="197"/>
    </row>
    <row r="1125" spans="1:6" s="117" customFormat="1" ht="15.75">
      <c r="A1125" s="114"/>
      <c r="B1125" s="105"/>
      <c r="C1125" s="113"/>
      <c r="D1125" s="113"/>
      <c r="E1125" s="116"/>
      <c r="F1125" s="197"/>
    </row>
    <row r="1126" spans="1:6" s="117" customFormat="1" ht="15.75">
      <c r="A1126" s="114"/>
      <c r="B1126" s="105"/>
      <c r="C1126" s="113"/>
      <c r="D1126" s="113"/>
      <c r="E1126" s="116"/>
      <c r="F1126" s="197"/>
    </row>
    <row r="1127" spans="1:6" s="117" customFormat="1" ht="15.75">
      <c r="A1127" s="114"/>
      <c r="B1127" s="105"/>
      <c r="C1127" s="113"/>
      <c r="D1127" s="113"/>
      <c r="E1127" s="116"/>
      <c r="F1127" s="197"/>
    </row>
    <row r="1128" spans="1:6" s="117" customFormat="1" ht="15.75">
      <c r="A1128" s="114"/>
      <c r="B1128" s="105"/>
      <c r="C1128" s="113"/>
      <c r="D1128" s="113"/>
      <c r="E1128" s="116"/>
      <c r="F1128" s="197"/>
    </row>
    <row r="1129" spans="1:6" s="117" customFormat="1" ht="15.75">
      <c r="A1129" s="114"/>
      <c r="B1129" s="105"/>
      <c r="C1129" s="113"/>
      <c r="D1129" s="113"/>
      <c r="E1129" s="116"/>
      <c r="F1129" s="197"/>
    </row>
    <row r="1130" spans="1:6" s="117" customFormat="1" ht="15.75">
      <c r="A1130" s="114"/>
      <c r="B1130" s="105"/>
      <c r="C1130" s="113"/>
      <c r="D1130" s="113"/>
      <c r="E1130" s="116"/>
      <c r="F1130" s="197"/>
    </row>
    <row r="1131" spans="1:6" s="117" customFormat="1" ht="15.75">
      <c r="A1131" s="114"/>
      <c r="B1131" s="105"/>
      <c r="C1131" s="113"/>
      <c r="D1131" s="113"/>
      <c r="E1131" s="116"/>
      <c r="F1131" s="197"/>
    </row>
    <row r="1132" spans="1:6" s="117" customFormat="1" ht="15.75">
      <c r="A1132" s="114"/>
      <c r="B1132" s="105"/>
      <c r="C1132" s="113"/>
      <c r="D1132" s="113"/>
      <c r="E1132" s="116"/>
      <c r="F1132" s="197"/>
    </row>
    <row r="1133" spans="1:6" s="117" customFormat="1" ht="15.75">
      <c r="A1133" s="114"/>
      <c r="B1133" s="105"/>
      <c r="C1133" s="113"/>
      <c r="D1133" s="113"/>
      <c r="E1133" s="116"/>
      <c r="F1133" s="197"/>
    </row>
    <row r="1134" spans="1:6" s="117" customFormat="1" ht="15.75">
      <c r="A1134" s="114"/>
      <c r="B1134" s="105"/>
      <c r="C1134" s="113"/>
      <c r="D1134" s="113"/>
      <c r="E1134" s="116"/>
      <c r="F1134" s="197"/>
    </row>
    <row r="1135" spans="1:6" s="117" customFormat="1" ht="15.75">
      <c r="A1135" s="114"/>
      <c r="B1135" s="105"/>
      <c r="C1135" s="113"/>
      <c r="D1135" s="113"/>
      <c r="E1135" s="116"/>
      <c r="F1135" s="197"/>
    </row>
    <row r="1136" spans="1:6" s="117" customFormat="1" ht="15.75">
      <c r="A1136" s="114"/>
      <c r="B1136" s="105"/>
      <c r="C1136" s="113"/>
      <c r="D1136" s="113"/>
      <c r="E1136" s="116"/>
      <c r="F1136" s="197"/>
    </row>
    <row r="1137" spans="1:6" s="117" customFormat="1" ht="15.75">
      <c r="A1137" s="114"/>
      <c r="B1137" s="105"/>
      <c r="C1137" s="113"/>
      <c r="D1137" s="113"/>
      <c r="E1137" s="116"/>
      <c r="F1137" s="197"/>
    </row>
    <row r="1138" spans="1:6" s="117" customFormat="1" ht="15.75">
      <c r="A1138" s="114"/>
      <c r="B1138" s="105"/>
      <c r="C1138" s="113"/>
      <c r="D1138" s="113"/>
      <c r="E1138" s="116"/>
      <c r="F1138" s="197"/>
    </row>
    <row r="1139" spans="1:6" s="117" customFormat="1" ht="15.75">
      <c r="A1139" s="114"/>
      <c r="B1139" s="105"/>
      <c r="C1139" s="113"/>
      <c r="D1139" s="113"/>
      <c r="E1139" s="116"/>
      <c r="F1139" s="197"/>
    </row>
    <row r="1140" spans="1:6" s="117" customFormat="1" ht="15.75">
      <c r="A1140" s="114"/>
      <c r="B1140" s="105"/>
      <c r="C1140" s="113"/>
      <c r="D1140" s="113"/>
      <c r="E1140" s="116"/>
      <c r="F1140" s="197"/>
    </row>
    <row r="1141" spans="1:6" s="117" customFormat="1" ht="15.75">
      <c r="A1141" s="114"/>
      <c r="B1141" s="105"/>
      <c r="C1141" s="113"/>
      <c r="D1141" s="113"/>
      <c r="E1141" s="116"/>
      <c r="F1141" s="197"/>
    </row>
    <row r="1142" spans="1:6" s="117" customFormat="1" ht="15.75">
      <c r="A1142" s="114"/>
      <c r="B1142" s="105"/>
      <c r="C1142" s="113"/>
      <c r="D1142" s="113"/>
      <c r="E1142" s="116"/>
      <c r="F1142" s="197"/>
    </row>
    <row r="1143" spans="1:6" s="117" customFormat="1" ht="15.75">
      <c r="A1143" s="114"/>
      <c r="B1143" s="105"/>
      <c r="C1143" s="113"/>
      <c r="D1143" s="113"/>
      <c r="E1143" s="116"/>
      <c r="F1143" s="197"/>
    </row>
    <row r="1144" spans="1:6" s="117" customFormat="1" ht="15.75">
      <c r="A1144" s="114"/>
      <c r="B1144" s="105"/>
      <c r="C1144" s="113"/>
      <c r="D1144" s="113"/>
      <c r="E1144" s="116"/>
      <c r="F1144" s="197"/>
    </row>
    <row r="1145" spans="1:6" s="117" customFormat="1" ht="15.75">
      <c r="A1145" s="114"/>
      <c r="B1145" s="105"/>
      <c r="C1145" s="113"/>
      <c r="D1145" s="113"/>
      <c r="E1145" s="116"/>
      <c r="F1145" s="197"/>
    </row>
    <row r="1146" spans="1:6" s="117" customFormat="1" ht="15.75">
      <c r="A1146" s="114"/>
      <c r="B1146" s="105"/>
      <c r="C1146" s="113"/>
      <c r="D1146" s="113"/>
      <c r="E1146" s="116"/>
      <c r="F1146" s="197"/>
    </row>
    <row r="1147" spans="1:6" s="117" customFormat="1" ht="15.75">
      <c r="A1147" s="114"/>
      <c r="B1147" s="105"/>
      <c r="C1147" s="113"/>
      <c r="D1147" s="113"/>
      <c r="E1147" s="116"/>
      <c r="F1147" s="197"/>
    </row>
    <row r="1148" spans="1:6" s="117" customFormat="1" ht="15.75">
      <c r="A1148" s="114"/>
      <c r="B1148" s="105"/>
      <c r="C1148" s="113"/>
      <c r="D1148" s="113"/>
      <c r="E1148" s="116"/>
      <c r="F1148" s="197"/>
    </row>
    <row r="1149" spans="1:6" s="117" customFormat="1" ht="15.75">
      <c r="A1149" s="114"/>
      <c r="B1149" s="105"/>
      <c r="C1149" s="113"/>
      <c r="D1149" s="113"/>
      <c r="E1149" s="116"/>
      <c r="F1149" s="197"/>
    </row>
    <row r="1150" spans="1:6" s="117" customFormat="1" ht="15.75">
      <c r="A1150" s="114"/>
      <c r="B1150" s="105"/>
      <c r="C1150" s="113"/>
      <c r="D1150" s="113"/>
      <c r="E1150" s="116"/>
      <c r="F1150" s="197"/>
    </row>
    <row r="1151" spans="1:6" s="117" customFormat="1" ht="15.75">
      <c r="A1151" s="114"/>
      <c r="B1151" s="105"/>
      <c r="C1151" s="113"/>
      <c r="D1151" s="113"/>
      <c r="E1151" s="116"/>
      <c r="F1151" s="197"/>
    </row>
    <row r="1152" spans="1:6" s="117" customFormat="1" ht="15.75">
      <c r="A1152" s="114"/>
      <c r="B1152" s="105"/>
      <c r="C1152" s="113"/>
      <c r="D1152" s="113"/>
      <c r="E1152" s="116"/>
      <c r="F1152" s="197"/>
    </row>
    <row r="1153" spans="1:6" s="117" customFormat="1" ht="15.75">
      <c r="A1153" s="114"/>
      <c r="B1153" s="105"/>
      <c r="C1153" s="113"/>
      <c r="D1153" s="113"/>
      <c r="E1153" s="116"/>
      <c r="F1153" s="197"/>
    </row>
    <row r="1154" spans="1:6" s="117" customFormat="1" ht="15.75">
      <c r="A1154" s="114"/>
      <c r="B1154" s="105"/>
      <c r="C1154" s="113"/>
      <c r="D1154" s="113"/>
      <c r="E1154" s="116"/>
      <c r="F1154" s="197"/>
    </row>
    <row r="1155" spans="1:6" s="117" customFormat="1" ht="15.75">
      <c r="A1155" s="114"/>
      <c r="B1155" s="105"/>
      <c r="C1155" s="113"/>
      <c r="D1155" s="113"/>
      <c r="E1155" s="116"/>
      <c r="F1155" s="197"/>
    </row>
    <row r="1156" spans="1:6" s="117" customFormat="1" ht="15.75">
      <c r="A1156" s="114"/>
      <c r="B1156" s="105"/>
      <c r="C1156" s="113"/>
      <c r="D1156" s="113"/>
      <c r="E1156" s="116"/>
      <c r="F1156" s="197"/>
    </row>
    <row r="1157" spans="1:6" s="117" customFormat="1" ht="15.75">
      <c r="A1157" s="114"/>
      <c r="B1157" s="105"/>
      <c r="C1157" s="113"/>
      <c r="D1157" s="113"/>
      <c r="E1157" s="116"/>
      <c r="F1157" s="197"/>
    </row>
    <row r="1158" spans="1:6" s="117" customFormat="1" ht="15.75">
      <c r="A1158" s="114"/>
      <c r="B1158" s="105"/>
      <c r="C1158" s="113"/>
      <c r="D1158" s="113"/>
      <c r="E1158" s="116"/>
      <c r="F1158" s="197"/>
    </row>
    <row r="1159" spans="1:6" s="117" customFormat="1" ht="15.75">
      <c r="A1159" s="114"/>
      <c r="B1159" s="105"/>
      <c r="C1159" s="113"/>
      <c r="D1159" s="113"/>
      <c r="E1159" s="116"/>
      <c r="F1159" s="197"/>
    </row>
    <row r="1160" spans="1:6" s="117" customFormat="1" ht="15.75">
      <c r="A1160" s="114"/>
      <c r="B1160" s="105"/>
      <c r="C1160" s="113"/>
      <c r="D1160" s="113"/>
      <c r="E1160" s="116"/>
      <c r="F1160" s="197"/>
    </row>
    <row r="1161" spans="1:6" s="117" customFormat="1" ht="15.75">
      <c r="A1161" s="114"/>
      <c r="B1161" s="105"/>
      <c r="C1161" s="113"/>
      <c r="D1161" s="113"/>
      <c r="E1161" s="116"/>
      <c r="F1161" s="197"/>
    </row>
    <row r="1162" spans="1:6" s="117" customFormat="1" ht="15.75">
      <c r="A1162" s="114"/>
      <c r="B1162" s="105"/>
      <c r="C1162" s="113"/>
      <c r="D1162" s="113"/>
      <c r="E1162" s="116"/>
      <c r="F1162" s="197"/>
    </row>
    <row r="1163" spans="1:6" s="117" customFormat="1" ht="15.75">
      <c r="A1163" s="114"/>
      <c r="B1163" s="105"/>
      <c r="C1163" s="113"/>
      <c r="D1163" s="113"/>
      <c r="E1163" s="116"/>
      <c r="F1163" s="197"/>
    </row>
    <row r="1164" spans="1:6" s="117" customFormat="1" ht="15.75">
      <c r="A1164" s="114"/>
      <c r="B1164" s="105"/>
      <c r="C1164" s="113"/>
      <c r="D1164" s="113"/>
      <c r="E1164" s="116"/>
      <c r="F1164" s="197"/>
    </row>
    <row r="1165" spans="1:6" s="117" customFormat="1" ht="15.75">
      <c r="A1165" s="114"/>
      <c r="B1165" s="105"/>
      <c r="C1165" s="113"/>
      <c r="D1165" s="113"/>
      <c r="E1165" s="116"/>
      <c r="F1165" s="197"/>
    </row>
    <row r="1166" spans="1:6" s="117" customFormat="1" ht="15.75">
      <c r="A1166" s="114"/>
      <c r="B1166" s="105"/>
      <c r="C1166" s="113"/>
      <c r="D1166" s="113"/>
      <c r="E1166" s="116"/>
      <c r="F1166" s="197"/>
    </row>
    <row r="1167" spans="1:6" s="117" customFormat="1" ht="15.75">
      <c r="A1167" s="114"/>
      <c r="B1167" s="105"/>
      <c r="C1167" s="113"/>
      <c r="D1167" s="113"/>
      <c r="E1167" s="116"/>
      <c r="F1167" s="197"/>
    </row>
    <row r="1168" spans="1:6" s="117" customFormat="1" ht="15.75">
      <c r="A1168" s="114"/>
      <c r="B1168" s="105"/>
      <c r="C1168" s="113"/>
      <c r="D1168" s="113"/>
      <c r="E1168" s="116"/>
      <c r="F1168" s="197"/>
    </row>
    <row r="1169" spans="1:6" s="117" customFormat="1" ht="15.75">
      <c r="A1169" s="114"/>
      <c r="B1169" s="105"/>
      <c r="C1169" s="113"/>
      <c r="D1169" s="113"/>
      <c r="E1169" s="116"/>
      <c r="F1169" s="197"/>
    </row>
    <row r="1170" spans="1:6" s="117" customFormat="1" ht="15.75">
      <c r="A1170" s="114"/>
      <c r="B1170" s="105"/>
      <c r="C1170" s="113"/>
      <c r="D1170" s="113"/>
      <c r="E1170" s="116"/>
      <c r="F1170" s="197"/>
    </row>
    <row r="1171" spans="1:6" s="117" customFormat="1" ht="15.75">
      <c r="A1171" s="114"/>
      <c r="B1171" s="105"/>
      <c r="C1171" s="113"/>
      <c r="D1171" s="113"/>
      <c r="E1171" s="116"/>
      <c r="F1171" s="197"/>
    </row>
    <row r="1172" spans="1:6" s="117" customFormat="1" ht="15.75">
      <c r="A1172" s="114"/>
      <c r="B1172" s="105"/>
      <c r="C1172" s="113"/>
      <c r="D1172" s="113"/>
      <c r="E1172" s="116"/>
      <c r="F1172" s="197"/>
    </row>
    <row r="1173" spans="1:6" s="117" customFormat="1" ht="15.75">
      <c r="A1173" s="114"/>
      <c r="B1173" s="105"/>
      <c r="C1173" s="113"/>
      <c r="D1173" s="113"/>
      <c r="E1173" s="116"/>
      <c r="F1173" s="197"/>
    </row>
    <row r="1174" spans="1:6" s="117" customFormat="1" ht="15.75">
      <c r="A1174" s="114"/>
      <c r="B1174" s="105"/>
      <c r="C1174" s="113"/>
      <c r="D1174" s="113"/>
      <c r="E1174" s="116"/>
      <c r="F1174" s="197"/>
    </row>
    <row r="1175" spans="1:6" s="117" customFormat="1" ht="15.75">
      <c r="A1175" s="114"/>
      <c r="B1175" s="105"/>
      <c r="C1175" s="113"/>
      <c r="D1175" s="113"/>
      <c r="E1175" s="116"/>
      <c r="F1175" s="197"/>
    </row>
    <row r="1176" spans="1:6" s="117" customFormat="1" ht="15.75">
      <c r="A1176" s="114"/>
      <c r="B1176" s="105"/>
      <c r="C1176" s="113"/>
      <c r="D1176" s="113"/>
      <c r="E1176" s="116"/>
      <c r="F1176" s="197"/>
    </row>
    <row r="1177" spans="1:6" s="117" customFormat="1" ht="15.75">
      <c r="A1177" s="114"/>
      <c r="B1177" s="105"/>
      <c r="C1177" s="113"/>
      <c r="D1177" s="113"/>
      <c r="E1177" s="116"/>
      <c r="F1177" s="197"/>
    </row>
    <row r="1178" spans="1:6" s="117" customFormat="1" ht="15.75">
      <c r="A1178" s="114"/>
      <c r="B1178" s="105"/>
      <c r="C1178" s="113"/>
      <c r="D1178" s="113"/>
      <c r="E1178" s="116"/>
      <c r="F1178" s="197"/>
    </row>
    <row r="1179" spans="1:6" s="117" customFormat="1" ht="15.75">
      <c r="A1179" s="114"/>
      <c r="B1179" s="105"/>
      <c r="C1179" s="113"/>
      <c r="D1179" s="113"/>
      <c r="E1179" s="116"/>
      <c r="F1179" s="197"/>
    </row>
    <row r="1180" spans="1:6" s="117" customFormat="1" ht="15.75">
      <c r="A1180" s="114"/>
      <c r="B1180" s="105"/>
      <c r="C1180" s="113"/>
      <c r="D1180" s="113"/>
      <c r="E1180" s="116"/>
      <c r="F1180" s="197"/>
    </row>
    <row r="1181" spans="1:6" s="117" customFormat="1" ht="15.75">
      <c r="A1181" s="114"/>
      <c r="B1181" s="105"/>
      <c r="C1181" s="113"/>
      <c r="D1181" s="113"/>
      <c r="E1181" s="116"/>
      <c r="F1181" s="197"/>
    </row>
    <row r="1182" spans="1:6" s="117" customFormat="1" ht="15.75">
      <c r="A1182" s="114"/>
      <c r="B1182" s="105"/>
      <c r="C1182" s="113"/>
      <c r="D1182" s="113"/>
      <c r="E1182" s="116"/>
      <c r="F1182" s="197"/>
    </row>
    <row r="1183" spans="1:6" s="117" customFormat="1" ht="15.75">
      <c r="A1183" s="114"/>
      <c r="B1183" s="105"/>
      <c r="C1183" s="113"/>
      <c r="D1183" s="113"/>
      <c r="E1183" s="116"/>
      <c r="F1183" s="197"/>
    </row>
    <row r="1184" spans="1:6" s="117" customFormat="1" ht="15.75">
      <c r="A1184" s="114"/>
      <c r="B1184" s="105"/>
      <c r="C1184" s="113"/>
      <c r="D1184" s="113"/>
      <c r="E1184" s="116"/>
      <c r="F1184" s="197"/>
    </row>
    <row r="1185" spans="1:6" s="117" customFormat="1" ht="15.75">
      <c r="A1185" s="114"/>
      <c r="B1185" s="105"/>
      <c r="C1185" s="113"/>
      <c r="D1185" s="113"/>
      <c r="E1185" s="116"/>
      <c r="F1185" s="197"/>
    </row>
    <row r="1186" spans="1:6" s="117" customFormat="1" ht="15.75">
      <c r="A1186" s="114"/>
      <c r="B1186" s="105"/>
      <c r="C1186" s="113"/>
      <c r="D1186" s="113"/>
      <c r="E1186" s="116"/>
      <c r="F1186" s="197"/>
    </row>
    <row r="1187" spans="1:6" s="117" customFormat="1" ht="15.75">
      <c r="A1187" s="114"/>
      <c r="B1187" s="105"/>
      <c r="C1187" s="113"/>
      <c r="D1187" s="113"/>
      <c r="E1187" s="116"/>
      <c r="F1187" s="197"/>
    </row>
    <row r="1188" spans="1:6" s="117" customFormat="1" ht="15.75">
      <c r="A1188" s="114"/>
      <c r="B1188" s="105"/>
      <c r="C1188" s="113"/>
      <c r="D1188" s="113"/>
      <c r="E1188" s="116"/>
      <c r="F1188" s="197"/>
    </row>
    <row r="1189" spans="1:6" s="117" customFormat="1" ht="15.75">
      <c r="A1189" s="114"/>
      <c r="B1189" s="105"/>
      <c r="C1189" s="113"/>
      <c r="D1189" s="113"/>
      <c r="E1189" s="116"/>
      <c r="F1189" s="197"/>
    </row>
    <row r="1190" spans="1:6" s="117" customFormat="1" ht="15.75">
      <c r="A1190" s="114"/>
      <c r="B1190" s="105"/>
      <c r="C1190" s="113"/>
      <c r="D1190" s="113"/>
      <c r="E1190" s="116"/>
      <c r="F1190" s="197"/>
    </row>
    <row r="1191" spans="1:6" s="117" customFormat="1" ht="15.75">
      <c r="A1191" s="114"/>
      <c r="B1191" s="105"/>
      <c r="C1191" s="113"/>
      <c r="D1191" s="113"/>
      <c r="E1191" s="116"/>
      <c r="F1191" s="197"/>
    </row>
    <row r="1192" spans="1:6" s="117" customFormat="1" ht="15.75">
      <c r="A1192" s="114"/>
      <c r="B1192" s="105"/>
      <c r="C1192" s="113"/>
      <c r="D1192" s="113"/>
      <c r="E1192" s="116"/>
      <c r="F1192" s="197"/>
    </row>
    <row r="1193" spans="1:6" s="117" customFormat="1" ht="15.75">
      <c r="A1193" s="114"/>
      <c r="B1193" s="105"/>
      <c r="C1193" s="113"/>
      <c r="D1193" s="113"/>
      <c r="E1193" s="116"/>
      <c r="F1193" s="197"/>
    </row>
    <row r="1194" spans="1:6" s="117" customFormat="1" ht="15.75">
      <c r="A1194" s="114"/>
      <c r="B1194" s="105"/>
      <c r="C1194" s="113"/>
      <c r="D1194" s="113"/>
      <c r="E1194" s="116"/>
      <c r="F1194" s="197"/>
    </row>
    <row r="1195" spans="1:6" s="117" customFormat="1" ht="15.75">
      <c r="A1195" s="114"/>
      <c r="B1195" s="105"/>
      <c r="C1195" s="113"/>
      <c r="D1195" s="113"/>
      <c r="E1195" s="116"/>
      <c r="F1195" s="197"/>
    </row>
    <row r="1196" spans="1:6" s="117" customFormat="1" ht="15.75">
      <c r="A1196" s="114"/>
      <c r="B1196" s="105"/>
      <c r="C1196" s="113"/>
      <c r="D1196" s="113"/>
      <c r="E1196" s="116"/>
      <c r="F1196" s="197"/>
    </row>
    <row r="1197" spans="1:6" s="117" customFormat="1" ht="15.75">
      <c r="A1197" s="114"/>
      <c r="B1197" s="105"/>
      <c r="C1197" s="113"/>
      <c r="D1197" s="113"/>
      <c r="E1197" s="116"/>
      <c r="F1197" s="197"/>
    </row>
    <row r="1198" spans="1:6" s="117" customFormat="1" ht="15.75">
      <c r="A1198" s="114"/>
      <c r="B1198" s="105"/>
      <c r="C1198" s="113"/>
      <c r="D1198" s="113"/>
      <c r="E1198" s="116"/>
      <c r="F1198" s="197"/>
    </row>
    <row r="1199" spans="1:6" s="117" customFormat="1" ht="15.75">
      <c r="A1199" s="114"/>
      <c r="B1199" s="105"/>
      <c r="C1199" s="113"/>
      <c r="D1199" s="113"/>
      <c r="E1199" s="116"/>
      <c r="F1199" s="197"/>
    </row>
    <row r="1200" spans="1:6" s="117" customFormat="1" ht="15.75">
      <c r="A1200" s="114"/>
      <c r="B1200" s="105"/>
      <c r="C1200" s="113"/>
      <c r="D1200" s="113"/>
      <c r="E1200" s="116"/>
      <c r="F1200" s="197"/>
    </row>
    <row r="1201" spans="1:6" s="117" customFormat="1" ht="15.75">
      <c r="A1201" s="114"/>
      <c r="B1201" s="105"/>
      <c r="C1201" s="113"/>
      <c r="D1201" s="113"/>
      <c r="E1201" s="116"/>
      <c r="F1201" s="197"/>
    </row>
    <row r="1202" spans="1:6" s="117" customFormat="1" ht="15.75">
      <c r="A1202" s="114"/>
      <c r="B1202" s="105"/>
      <c r="C1202" s="113"/>
      <c r="D1202" s="113"/>
      <c r="E1202" s="116"/>
      <c r="F1202" s="197"/>
    </row>
    <row r="1203" spans="1:6" s="117" customFormat="1" ht="15.75">
      <c r="A1203" s="114"/>
      <c r="B1203" s="105"/>
      <c r="C1203" s="113"/>
      <c r="D1203" s="113"/>
      <c r="E1203" s="116"/>
      <c r="F1203" s="197"/>
    </row>
    <row r="1204" spans="1:6" s="117" customFormat="1" ht="15.75">
      <c r="A1204" s="114"/>
      <c r="B1204" s="105"/>
      <c r="C1204" s="113"/>
      <c r="D1204" s="113"/>
      <c r="E1204" s="116"/>
      <c r="F1204" s="197"/>
    </row>
    <row r="1205" spans="1:6" s="117" customFormat="1" ht="15.75">
      <c r="A1205" s="114"/>
      <c r="B1205" s="105"/>
      <c r="C1205" s="113"/>
      <c r="D1205" s="113"/>
      <c r="E1205" s="116"/>
      <c r="F1205" s="197"/>
    </row>
    <row r="1206" spans="1:6" s="117" customFormat="1" ht="15.75">
      <c r="A1206" s="114"/>
      <c r="B1206" s="105"/>
      <c r="C1206" s="113"/>
      <c r="D1206" s="113"/>
      <c r="E1206" s="116"/>
      <c r="F1206" s="197"/>
    </row>
    <row r="1207" spans="1:6" s="117" customFormat="1" ht="15.75">
      <c r="A1207" s="114"/>
      <c r="B1207" s="105"/>
      <c r="C1207" s="113"/>
      <c r="D1207" s="113"/>
      <c r="E1207" s="116"/>
      <c r="F1207" s="197"/>
    </row>
    <row r="1208" spans="1:6" s="117" customFormat="1" ht="15.75">
      <c r="A1208" s="114"/>
      <c r="B1208" s="105"/>
      <c r="C1208" s="113"/>
      <c r="D1208" s="113"/>
      <c r="E1208" s="116"/>
      <c r="F1208" s="197"/>
    </row>
    <row r="1209" spans="1:6" s="117" customFormat="1" ht="15.75">
      <c r="A1209" s="114"/>
      <c r="B1209" s="105"/>
      <c r="C1209" s="113"/>
      <c r="D1209" s="113"/>
      <c r="E1209" s="116"/>
      <c r="F1209" s="197"/>
    </row>
    <row r="1210" spans="1:6" s="117" customFormat="1" ht="15.75">
      <c r="A1210" s="114"/>
      <c r="B1210" s="105"/>
      <c r="C1210" s="113"/>
      <c r="D1210" s="113"/>
      <c r="E1210" s="116"/>
      <c r="F1210" s="197"/>
    </row>
    <row r="1211" spans="1:6" s="117" customFormat="1" ht="15.75">
      <c r="A1211" s="114"/>
      <c r="B1211" s="105"/>
      <c r="C1211" s="113"/>
      <c r="D1211" s="113"/>
      <c r="E1211" s="116"/>
      <c r="F1211" s="197"/>
    </row>
    <row r="1212" spans="1:6" s="117" customFormat="1" ht="15.75">
      <c r="A1212" s="114"/>
      <c r="B1212" s="105"/>
      <c r="C1212" s="113"/>
      <c r="D1212" s="113"/>
      <c r="E1212" s="116"/>
      <c r="F1212" s="197"/>
    </row>
    <row r="1213" spans="1:6" s="117" customFormat="1" ht="15.75">
      <c r="A1213" s="114"/>
      <c r="B1213" s="105"/>
      <c r="C1213" s="113"/>
      <c r="D1213" s="113"/>
      <c r="E1213" s="116"/>
      <c r="F1213" s="197"/>
    </row>
    <row r="1214" spans="1:6" s="117" customFormat="1" ht="15.75">
      <c r="A1214" s="114"/>
      <c r="B1214" s="105"/>
      <c r="C1214" s="113"/>
      <c r="D1214" s="113"/>
      <c r="E1214" s="116"/>
      <c r="F1214" s="197"/>
    </row>
    <row r="1215" spans="1:6" s="117" customFormat="1" ht="15.75">
      <c r="A1215" s="114"/>
      <c r="B1215" s="105"/>
      <c r="C1215" s="113"/>
      <c r="D1215" s="113"/>
      <c r="E1215" s="116"/>
      <c r="F1215" s="197"/>
    </row>
    <row r="1216" spans="1:6" s="117" customFormat="1" ht="15.75">
      <c r="A1216" s="114"/>
      <c r="B1216" s="105"/>
      <c r="C1216" s="113"/>
      <c r="D1216" s="113"/>
      <c r="E1216" s="116"/>
      <c r="F1216" s="197"/>
    </row>
    <row r="1217" spans="1:6" s="117" customFormat="1" ht="15.75">
      <c r="A1217" s="114"/>
      <c r="B1217" s="105"/>
      <c r="C1217" s="113"/>
      <c r="D1217" s="113"/>
      <c r="E1217" s="116"/>
      <c r="F1217" s="197"/>
    </row>
    <row r="1218" spans="1:6" s="117" customFormat="1" ht="15.75">
      <c r="A1218" s="114"/>
      <c r="B1218" s="105"/>
      <c r="C1218" s="113"/>
      <c r="D1218" s="113"/>
      <c r="E1218" s="116"/>
      <c r="F1218" s="197"/>
    </row>
    <row r="1219" spans="1:6" s="117" customFormat="1" ht="15.75">
      <c r="A1219" s="114"/>
      <c r="B1219" s="105"/>
      <c r="C1219" s="113"/>
      <c r="D1219" s="113"/>
      <c r="E1219" s="116"/>
      <c r="F1219" s="197"/>
    </row>
    <row r="1220" spans="1:6" s="117" customFormat="1" ht="15.75">
      <c r="A1220" s="114"/>
      <c r="B1220" s="105"/>
      <c r="C1220" s="113"/>
      <c r="D1220" s="113"/>
      <c r="E1220" s="116"/>
      <c r="F1220" s="197"/>
    </row>
    <row r="1221" spans="1:6" s="117" customFormat="1" ht="15.75">
      <c r="A1221" s="114"/>
      <c r="B1221" s="105"/>
      <c r="C1221" s="113"/>
      <c r="D1221" s="113"/>
      <c r="E1221" s="116"/>
      <c r="F1221" s="197"/>
    </row>
    <row r="1222" spans="1:6" s="117" customFormat="1" ht="15.75">
      <c r="A1222" s="114"/>
      <c r="B1222" s="105"/>
      <c r="C1222" s="113"/>
      <c r="D1222" s="113"/>
      <c r="E1222" s="116"/>
      <c r="F1222" s="197"/>
    </row>
    <row r="1223" spans="1:6" s="117" customFormat="1" ht="15.75">
      <c r="A1223" s="114"/>
      <c r="B1223" s="105"/>
      <c r="C1223" s="113"/>
      <c r="D1223" s="113"/>
      <c r="E1223" s="116"/>
      <c r="F1223" s="197"/>
    </row>
    <row r="1224" spans="1:6" s="117" customFormat="1" ht="15.75">
      <c r="A1224" s="114"/>
      <c r="B1224" s="105"/>
      <c r="C1224" s="113"/>
      <c r="D1224" s="113"/>
      <c r="E1224" s="116"/>
      <c r="F1224" s="197"/>
    </row>
    <row r="1225" spans="1:6" s="117" customFormat="1" ht="15.75">
      <c r="A1225" s="114"/>
      <c r="B1225" s="105"/>
      <c r="C1225" s="113"/>
      <c r="D1225" s="113"/>
      <c r="E1225" s="116"/>
      <c r="F1225" s="197"/>
    </row>
    <row r="1226" spans="1:6" s="117" customFormat="1" ht="15.75">
      <c r="A1226" s="114"/>
      <c r="B1226" s="105"/>
      <c r="C1226" s="113"/>
      <c r="D1226" s="113"/>
      <c r="E1226" s="116"/>
      <c r="F1226" s="197"/>
    </row>
    <row r="1227" spans="1:6" s="117" customFormat="1" ht="15.75">
      <c r="A1227" s="114"/>
      <c r="B1227" s="105"/>
      <c r="C1227" s="113"/>
      <c r="D1227" s="113"/>
      <c r="E1227" s="116"/>
      <c r="F1227" s="197"/>
    </row>
    <row r="1228" spans="1:6" s="117" customFormat="1" ht="15.75">
      <c r="A1228" s="114"/>
      <c r="B1228" s="105"/>
      <c r="C1228" s="113"/>
      <c r="D1228" s="113"/>
      <c r="E1228" s="116"/>
      <c r="F1228" s="197"/>
    </row>
    <row r="1229" spans="1:6" s="117" customFormat="1" ht="15.75">
      <c r="A1229" s="114"/>
      <c r="B1229" s="105"/>
      <c r="C1229" s="113"/>
      <c r="D1229" s="113"/>
      <c r="E1229" s="116"/>
      <c r="F1229" s="197"/>
    </row>
    <row r="1230" spans="1:6" s="117" customFormat="1" ht="15.75">
      <c r="A1230" s="114"/>
      <c r="B1230" s="105"/>
      <c r="C1230" s="113"/>
      <c r="D1230" s="113"/>
      <c r="E1230" s="116"/>
      <c r="F1230" s="197"/>
    </row>
    <row r="1231" spans="1:6" s="117" customFormat="1" ht="15.75">
      <c r="A1231" s="114"/>
      <c r="B1231" s="105"/>
      <c r="C1231" s="113"/>
      <c r="D1231" s="113"/>
      <c r="E1231" s="116"/>
      <c r="F1231" s="197"/>
    </row>
    <row r="1232" spans="1:6" s="117" customFormat="1" ht="15.75">
      <c r="A1232" s="114"/>
      <c r="B1232" s="105"/>
      <c r="C1232" s="113"/>
      <c r="D1232" s="113"/>
      <c r="E1232" s="116"/>
      <c r="F1232" s="197"/>
    </row>
    <row r="1233" spans="1:6" s="117" customFormat="1" ht="15.75">
      <c r="A1233" s="114"/>
      <c r="B1233" s="105"/>
      <c r="C1233" s="113"/>
      <c r="D1233" s="113"/>
      <c r="E1233" s="116"/>
      <c r="F1233" s="197"/>
    </row>
    <row r="1234" spans="1:6" s="117" customFormat="1" ht="15.75">
      <c r="A1234" s="114"/>
      <c r="B1234" s="105"/>
      <c r="C1234" s="113"/>
      <c r="D1234" s="113"/>
      <c r="E1234" s="116"/>
      <c r="F1234" s="197"/>
    </row>
    <row r="1235" spans="1:6" s="117" customFormat="1" ht="15.75">
      <c r="A1235" s="114"/>
      <c r="B1235" s="105"/>
      <c r="C1235" s="113"/>
      <c r="D1235" s="113"/>
      <c r="E1235" s="116"/>
      <c r="F1235" s="197"/>
    </row>
    <row r="1236" spans="1:6" s="117" customFormat="1" ht="15.75">
      <c r="A1236" s="114"/>
      <c r="B1236" s="105"/>
      <c r="C1236" s="113"/>
      <c r="D1236" s="113"/>
      <c r="E1236" s="116"/>
      <c r="F1236" s="197"/>
    </row>
    <row r="1237" spans="1:6" s="117" customFormat="1" ht="15.75">
      <c r="A1237" s="114"/>
      <c r="B1237" s="105"/>
      <c r="C1237" s="113"/>
      <c r="D1237" s="113"/>
      <c r="E1237" s="116"/>
      <c r="F1237" s="197"/>
    </row>
    <row r="1238" spans="1:6" s="117" customFormat="1" ht="15.75">
      <c r="A1238" s="114"/>
      <c r="B1238" s="105"/>
      <c r="C1238" s="113"/>
      <c r="D1238" s="113"/>
      <c r="E1238" s="116"/>
      <c r="F1238" s="197"/>
    </row>
    <row r="1239" spans="1:6" s="117" customFormat="1" ht="15.75">
      <c r="A1239" s="114"/>
      <c r="B1239" s="105"/>
      <c r="C1239" s="113"/>
      <c r="D1239" s="113"/>
      <c r="E1239" s="116"/>
      <c r="F1239" s="197"/>
    </row>
    <row r="1240" spans="1:6" s="117" customFormat="1" ht="15.75">
      <c r="A1240" s="114"/>
      <c r="B1240" s="105"/>
      <c r="C1240" s="113"/>
      <c r="D1240" s="113"/>
      <c r="E1240" s="116"/>
      <c r="F1240" s="197"/>
    </row>
    <row r="1241" spans="1:6" s="117" customFormat="1" ht="15.75">
      <c r="A1241" s="114"/>
      <c r="B1241" s="105"/>
      <c r="C1241" s="113"/>
      <c r="D1241" s="113"/>
      <c r="E1241" s="116"/>
      <c r="F1241" s="197"/>
    </row>
    <row r="1242" spans="1:6" s="117" customFormat="1" ht="15.75">
      <c r="A1242" s="114"/>
      <c r="B1242" s="105"/>
      <c r="C1242" s="113"/>
      <c r="D1242" s="113"/>
      <c r="E1242" s="116"/>
      <c r="F1242" s="197"/>
    </row>
    <row r="1243" spans="1:6" s="117" customFormat="1" ht="15.75">
      <c r="A1243" s="114"/>
      <c r="B1243" s="105"/>
      <c r="C1243" s="113"/>
      <c r="D1243" s="113"/>
      <c r="E1243" s="116"/>
      <c r="F1243" s="197"/>
    </row>
    <row r="1244" spans="1:6" s="117" customFormat="1" ht="15.75">
      <c r="A1244" s="114"/>
      <c r="B1244" s="105"/>
      <c r="C1244" s="113"/>
      <c r="D1244" s="113"/>
      <c r="E1244" s="116"/>
      <c r="F1244" s="197"/>
    </row>
    <row r="1245" spans="1:6" s="117" customFormat="1" ht="15.75">
      <c r="A1245" s="114"/>
      <c r="B1245" s="105"/>
      <c r="C1245" s="113"/>
      <c r="D1245" s="113"/>
      <c r="E1245" s="116"/>
      <c r="F1245" s="197"/>
    </row>
    <row r="1246" spans="1:6" s="117" customFormat="1" ht="15.75">
      <c r="A1246" s="114"/>
      <c r="B1246" s="105"/>
      <c r="C1246" s="113"/>
      <c r="D1246" s="113"/>
      <c r="E1246" s="116"/>
      <c r="F1246" s="197"/>
    </row>
    <row r="1247" spans="1:6" s="117" customFormat="1" ht="15.75">
      <c r="A1247" s="114"/>
      <c r="B1247" s="105"/>
      <c r="C1247" s="113"/>
      <c r="D1247" s="113"/>
      <c r="E1247" s="116"/>
      <c r="F1247" s="197"/>
    </row>
    <row r="1248" spans="1:6" s="117" customFormat="1" ht="15.75">
      <c r="A1248" s="114"/>
      <c r="B1248" s="105"/>
      <c r="C1248" s="113"/>
      <c r="D1248" s="113"/>
      <c r="E1248" s="116"/>
      <c r="F1248" s="197"/>
    </row>
    <row r="1249" spans="1:6" s="117" customFormat="1" ht="15.75">
      <c r="A1249" s="114"/>
      <c r="B1249" s="105"/>
      <c r="C1249" s="113"/>
      <c r="D1249" s="113"/>
      <c r="E1249" s="116"/>
      <c r="F1249" s="197"/>
    </row>
    <row r="1250" spans="1:6" s="117" customFormat="1" ht="15.75">
      <c r="A1250" s="114"/>
      <c r="B1250" s="105"/>
      <c r="C1250" s="113"/>
      <c r="D1250" s="113"/>
      <c r="E1250" s="116"/>
      <c r="F1250" s="197"/>
    </row>
    <row r="1251" spans="1:6" s="117" customFormat="1" ht="15.75">
      <c r="A1251" s="114"/>
      <c r="B1251" s="105"/>
      <c r="C1251" s="113"/>
      <c r="D1251" s="113"/>
      <c r="E1251" s="116"/>
      <c r="F1251" s="197"/>
    </row>
    <row r="1252" spans="1:6" s="117" customFormat="1" ht="15.75">
      <c r="A1252" s="114"/>
      <c r="B1252" s="105"/>
      <c r="C1252" s="113"/>
      <c r="D1252" s="113"/>
      <c r="E1252" s="116"/>
      <c r="F1252" s="197"/>
    </row>
    <row r="1253" spans="1:6" s="117" customFormat="1" ht="15.75">
      <c r="A1253" s="114"/>
      <c r="B1253" s="105"/>
      <c r="C1253" s="113"/>
      <c r="D1253" s="113"/>
      <c r="E1253" s="116"/>
      <c r="F1253" s="197"/>
    </row>
    <row r="1254" spans="1:6" s="117" customFormat="1" ht="15.75">
      <c r="A1254" s="114"/>
      <c r="B1254" s="105"/>
      <c r="C1254" s="113"/>
      <c r="D1254" s="113"/>
      <c r="E1254" s="116"/>
      <c r="F1254" s="197"/>
    </row>
    <row r="1255" spans="1:6" s="117" customFormat="1" ht="15.75">
      <c r="A1255" s="114"/>
      <c r="B1255" s="105"/>
      <c r="C1255" s="113"/>
      <c r="D1255" s="113"/>
      <c r="E1255" s="116"/>
      <c r="F1255" s="197"/>
    </row>
    <row r="1256" spans="1:6" s="117" customFormat="1" ht="15.75">
      <c r="A1256" s="114"/>
      <c r="B1256" s="105"/>
      <c r="C1256" s="113"/>
      <c r="D1256" s="113"/>
      <c r="E1256" s="116"/>
      <c r="F1256" s="197"/>
    </row>
    <row r="1257" spans="1:6" s="117" customFormat="1" ht="15.75">
      <c r="A1257" s="114"/>
      <c r="B1257" s="105"/>
      <c r="C1257" s="113"/>
      <c r="D1257" s="113"/>
      <c r="E1257" s="116"/>
      <c r="F1257" s="197"/>
    </row>
    <row r="1258" spans="1:6" s="117" customFormat="1" ht="15.75">
      <c r="A1258" s="114"/>
      <c r="B1258" s="105"/>
      <c r="C1258" s="113"/>
      <c r="D1258" s="113"/>
      <c r="E1258" s="116"/>
      <c r="F1258" s="197"/>
    </row>
    <row r="1259" spans="1:6" s="117" customFormat="1" ht="15.75">
      <c r="A1259" s="114"/>
      <c r="B1259" s="105"/>
      <c r="C1259" s="113"/>
      <c r="D1259" s="113"/>
      <c r="E1259" s="116"/>
      <c r="F1259" s="197"/>
    </row>
    <row r="1260" spans="1:6" s="117" customFormat="1" ht="15.75">
      <c r="A1260" s="114"/>
      <c r="B1260" s="105"/>
      <c r="C1260" s="113"/>
      <c r="D1260" s="113"/>
      <c r="E1260" s="116"/>
      <c r="F1260" s="197"/>
    </row>
    <row r="1261" spans="1:6" s="117" customFormat="1" ht="15.75">
      <c r="A1261" s="114"/>
      <c r="B1261" s="105"/>
      <c r="C1261" s="113"/>
      <c r="D1261" s="113"/>
      <c r="E1261" s="116"/>
      <c r="F1261" s="197"/>
    </row>
    <row r="1262" spans="1:6" s="117" customFormat="1" ht="15.75">
      <c r="A1262" s="114"/>
      <c r="B1262" s="105"/>
      <c r="C1262" s="113"/>
      <c r="D1262" s="113"/>
      <c r="E1262" s="116"/>
      <c r="F1262" s="197"/>
    </row>
    <row r="1263" spans="1:6" s="117" customFormat="1" ht="15.75">
      <c r="A1263" s="114"/>
      <c r="B1263" s="105"/>
      <c r="C1263" s="113"/>
      <c r="D1263" s="113"/>
      <c r="E1263" s="116"/>
      <c r="F1263" s="197"/>
    </row>
    <row r="1264" spans="1:6" s="117" customFormat="1" ht="15.75">
      <c r="A1264" s="114"/>
      <c r="B1264" s="105"/>
      <c r="C1264" s="113"/>
      <c r="D1264" s="113"/>
      <c r="E1264" s="116"/>
      <c r="F1264" s="197"/>
    </row>
    <row r="1265" spans="1:6" s="117" customFormat="1" ht="15.75">
      <c r="A1265" s="114"/>
      <c r="B1265" s="105"/>
      <c r="C1265" s="113"/>
      <c r="D1265" s="113"/>
      <c r="E1265" s="116"/>
      <c r="F1265" s="197"/>
    </row>
    <row r="1266" spans="1:6" s="117" customFormat="1" ht="15.75">
      <c r="A1266" s="114"/>
      <c r="B1266" s="105"/>
      <c r="C1266" s="113"/>
      <c r="D1266" s="113"/>
      <c r="E1266" s="116"/>
      <c r="F1266" s="197"/>
    </row>
    <row r="1267" spans="1:6" s="117" customFormat="1" ht="15.75">
      <c r="A1267" s="114"/>
      <c r="B1267" s="105"/>
      <c r="C1267" s="113"/>
      <c r="D1267" s="113"/>
      <c r="E1267" s="116"/>
      <c r="F1267" s="197"/>
    </row>
    <row r="1268" spans="1:6" s="117" customFormat="1" ht="15.75">
      <c r="A1268" s="114"/>
      <c r="B1268" s="105"/>
      <c r="C1268" s="113"/>
      <c r="D1268" s="113"/>
      <c r="E1268" s="116"/>
      <c r="F1268" s="197"/>
    </row>
    <row r="1269" spans="1:6" s="117" customFormat="1" ht="15.75">
      <c r="A1269" s="114"/>
      <c r="B1269" s="105"/>
      <c r="C1269" s="113"/>
      <c r="D1269" s="113"/>
      <c r="E1269" s="116"/>
      <c r="F1269" s="197"/>
    </row>
    <row r="1270" spans="1:6" s="117" customFormat="1" ht="15.75">
      <c r="A1270" s="114"/>
      <c r="B1270" s="105"/>
      <c r="C1270" s="113"/>
      <c r="D1270" s="113"/>
      <c r="E1270" s="116"/>
      <c r="F1270" s="197"/>
    </row>
    <row r="1271" spans="1:6" s="117" customFormat="1" ht="15.75">
      <c r="A1271" s="114"/>
      <c r="B1271" s="105"/>
      <c r="C1271" s="113"/>
      <c r="D1271" s="113"/>
      <c r="E1271" s="116"/>
      <c r="F1271" s="197"/>
    </row>
    <row r="1272" spans="1:6" s="117" customFormat="1" ht="15.75">
      <c r="A1272" s="114"/>
      <c r="B1272" s="105"/>
      <c r="C1272" s="113"/>
      <c r="D1272" s="113"/>
      <c r="E1272" s="116"/>
      <c r="F1272" s="197"/>
    </row>
    <row r="1273" spans="1:6" s="117" customFormat="1" ht="15.75">
      <c r="A1273" s="114"/>
      <c r="B1273" s="105"/>
      <c r="C1273" s="113"/>
      <c r="D1273" s="113"/>
      <c r="E1273" s="116"/>
      <c r="F1273" s="197"/>
    </row>
    <row r="1274" spans="1:6" s="117" customFormat="1" ht="15.75">
      <c r="A1274" s="114"/>
      <c r="B1274" s="105"/>
      <c r="C1274" s="113"/>
      <c r="D1274" s="113"/>
      <c r="E1274" s="116"/>
      <c r="F1274" s="197"/>
    </row>
    <row r="1275" spans="1:6" s="117" customFormat="1" ht="15.75">
      <c r="A1275" s="114"/>
      <c r="B1275" s="105"/>
      <c r="C1275" s="113"/>
      <c r="D1275" s="113"/>
      <c r="E1275" s="116"/>
      <c r="F1275" s="197"/>
    </row>
    <row r="1276" spans="1:6" s="117" customFormat="1" ht="15.75">
      <c r="A1276" s="114"/>
      <c r="B1276" s="105"/>
      <c r="C1276" s="113"/>
      <c r="D1276" s="113"/>
      <c r="E1276" s="116"/>
      <c r="F1276" s="197"/>
    </row>
    <row r="1277" spans="1:6" s="117" customFormat="1" ht="15.75">
      <c r="A1277" s="114"/>
      <c r="B1277" s="105"/>
      <c r="C1277" s="113"/>
      <c r="D1277" s="113"/>
      <c r="E1277" s="116"/>
      <c r="F1277" s="197"/>
    </row>
    <row r="1278" spans="1:6" s="117" customFormat="1" ht="15.75">
      <c r="A1278" s="114"/>
      <c r="B1278" s="105"/>
      <c r="C1278" s="113"/>
      <c r="D1278" s="113"/>
      <c r="E1278" s="116"/>
      <c r="F1278" s="197"/>
    </row>
    <row r="1279" spans="1:6" s="117" customFormat="1" ht="15.75">
      <c r="A1279" s="114"/>
      <c r="B1279" s="105"/>
      <c r="C1279" s="113"/>
      <c r="D1279" s="113"/>
      <c r="E1279" s="116"/>
      <c r="F1279" s="197"/>
    </row>
    <row r="1280" spans="1:6" s="117" customFormat="1" ht="15.75">
      <c r="A1280" s="114"/>
      <c r="B1280" s="105"/>
      <c r="C1280" s="113"/>
      <c r="D1280" s="113"/>
      <c r="E1280" s="116"/>
      <c r="F1280" s="197"/>
    </row>
    <row r="1281" spans="1:6" s="117" customFormat="1" ht="15.75">
      <c r="A1281" s="114"/>
      <c r="B1281" s="105"/>
      <c r="C1281" s="113"/>
      <c r="D1281" s="113"/>
      <c r="E1281" s="116"/>
      <c r="F1281" s="197"/>
    </row>
    <row r="1282" spans="1:6" s="117" customFormat="1" ht="15.75">
      <c r="A1282" s="114"/>
      <c r="B1282" s="105"/>
      <c r="C1282" s="113"/>
      <c r="D1282" s="113"/>
      <c r="E1282" s="116"/>
      <c r="F1282" s="197"/>
    </row>
    <row r="1283" spans="1:6" s="117" customFormat="1" ht="15.75">
      <c r="A1283" s="114"/>
      <c r="B1283" s="105"/>
      <c r="C1283" s="113"/>
      <c r="D1283" s="113"/>
      <c r="E1283" s="116"/>
      <c r="F1283" s="197"/>
    </row>
    <row r="1284" spans="1:6" s="117" customFormat="1" ht="15.75">
      <c r="A1284" s="114"/>
      <c r="B1284" s="105"/>
      <c r="C1284" s="113"/>
      <c r="D1284" s="113"/>
      <c r="E1284" s="116"/>
      <c r="F1284" s="197"/>
    </row>
    <row r="1285" spans="1:6" s="117" customFormat="1" ht="15.75">
      <c r="A1285" s="114"/>
      <c r="B1285" s="105"/>
      <c r="C1285" s="113"/>
      <c r="D1285" s="113"/>
      <c r="E1285" s="116"/>
      <c r="F1285" s="197"/>
    </row>
    <row r="1286" spans="1:6" s="117" customFormat="1" ht="15.75">
      <c r="A1286" s="114"/>
      <c r="B1286" s="105"/>
      <c r="C1286" s="113"/>
      <c r="D1286" s="113"/>
      <c r="E1286" s="116"/>
      <c r="F1286" s="197"/>
    </row>
    <row r="1287" spans="1:6" s="117" customFormat="1" ht="15.75">
      <c r="A1287" s="114"/>
      <c r="B1287" s="105"/>
      <c r="C1287" s="113"/>
      <c r="D1287" s="113"/>
      <c r="E1287" s="116"/>
      <c r="F1287" s="197"/>
    </row>
    <row r="1288" spans="1:6" s="117" customFormat="1" ht="15.75">
      <c r="A1288" s="114"/>
      <c r="B1288" s="105"/>
      <c r="C1288" s="113"/>
      <c r="D1288" s="113"/>
      <c r="E1288" s="116"/>
      <c r="F1288" s="197"/>
    </row>
    <row r="1289" spans="1:6" s="117" customFormat="1" ht="15.75">
      <c r="A1289" s="114"/>
      <c r="B1289" s="105"/>
      <c r="C1289" s="113"/>
      <c r="D1289" s="113"/>
      <c r="E1289" s="116"/>
      <c r="F1289" s="197"/>
    </row>
    <row r="1290" spans="1:6" s="117" customFormat="1" ht="15.75">
      <c r="A1290" s="114"/>
      <c r="B1290" s="105"/>
      <c r="C1290" s="113"/>
      <c r="D1290" s="113"/>
      <c r="E1290" s="116"/>
      <c r="F1290" s="197"/>
    </row>
    <row r="1291" spans="1:6" s="117" customFormat="1" ht="15.75">
      <c r="A1291" s="114"/>
      <c r="B1291" s="105"/>
      <c r="C1291" s="113"/>
      <c r="D1291" s="113"/>
      <c r="E1291" s="116"/>
      <c r="F1291" s="197"/>
    </row>
    <row r="1292" spans="1:6" s="117" customFormat="1" ht="15.75">
      <c r="A1292" s="114"/>
      <c r="B1292" s="105"/>
      <c r="C1292" s="113"/>
      <c r="D1292" s="113"/>
      <c r="E1292" s="116"/>
      <c r="F1292" s="197"/>
    </row>
    <row r="1293" spans="1:6" s="117" customFormat="1" ht="15.75">
      <c r="A1293" s="114"/>
      <c r="B1293" s="105"/>
      <c r="C1293" s="113"/>
      <c r="D1293" s="113"/>
      <c r="E1293" s="116"/>
      <c r="F1293" s="197"/>
    </row>
    <row r="1294" spans="1:6" s="117" customFormat="1" ht="15.75">
      <c r="A1294" s="114"/>
      <c r="B1294" s="105"/>
      <c r="C1294" s="113"/>
      <c r="D1294" s="113"/>
      <c r="E1294" s="116"/>
      <c r="F1294" s="197"/>
    </row>
    <row r="1295" spans="1:6" s="117" customFormat="1" ht="15.75">
      <c r="A1295" s="114"/>
      <c r="B1295" s="105"/>
      <c r="C1295" s="113"/>
      <c r="D1295" s="113"/>
      <c r="E1295" s="116"/>
      <c r="F1295" s="197"/>
    </row>
    <row r="1296" spans="1:6" s="117" customFormat="1" ht="15.75">
      <c r="A1296" s="114"/>
      <c r="B1296" s="105"/>
      <c r="C1296" s="113"/>
      <c r="D1296" s="113"/>
      <c r="E1296" s="116"/>
      <c r="F1296" s="197"/>
    </row>
    <row r="1297" spans="1:6" s="117" customFormat="1" ht="15.75">
      <c r="A1297" s="114"/>
      <c r="B1297" s="105"/>
      <c r="C1297" s="113"/>
      <c r="D1297" s="113"/>
      <c r="E1297" s="116"/>
      <c r="F1297" s="197"/>
    </row>
    <row r="1298" spans="1:6" s="117" customFormat="1" ht="15.75">
      <c r="A1298" s="114"/>
      <c r="B1298" s="105"/>
      <c r="C1298" s="113"/>
      <c r="D1298" s="113"/>
      <c r="E1298" s="116"/>
      <c r="F1298" s="197"/>
    </row>
    <row r="1299" spans="1:6" s="117" customFormat="1" ht="15.75">
      <c r="A1299" s="114"/>
      <c r="B1299" s="105"/>
      <c r="C1299" s="113"/>
      <c r="D1299" s="113"/>
      <c r="E1299" s="116"/>
      <c r="F1299" s="197"/>
    </row>
    <row r="1300" spans="1:6" s="117" customFormat="1" ht="15.75">
      <c r="A1300" s="114"/>
      <c r="B1300" s="105"/>
      <c r="C1300" s="113"/>
      <c r="D1300" s="113"/>
      <c r="E1300" s="116"/>
      <c r="F1300" s="197"/>
    </row>
    <row r="1301" spans="1:6" s="117" customFormat="1" ht="15.75">
      <c r="A1301" s="114"/>
      <c r="B1301" s="105"/>
      <c r="C1301" s="113"/>
      <c r="D1301" s="113"/>
      <c r="E1301" s="116"/>
      <c r="F1301" s="197"/>
    </row>
    <row r="1302" spans="1:6" s="117" customFormat="1" ht="15.75">
      <c r="A1302" s="114"/>
      <c r="B1302" s="105"/>
      <c r="C1302" s="113"/>
      <c r="D1302" s="113"/>
      <c r="E1302" s="116"/>
      <c r="F1302" s="197"/>
    </row>
    <row r="1303" spans="1:6" s="117" customFormat="1" ht="15.75">
      <c r="A1303" s="114"/>
      <c r="B1303" s="105"/>
      <c r="C1303" s="113"/>
      <c r="D1303" s="113"/>
      <c r="E1303" s="116"/>
      <c r="F1303" s="197"/>
    </row>
    <row r="1304" spans="1:6" s="117" customFormat="1" ht="15.75">
      <c r="A1304" s="114"/>
      <c r="B1304" s="105"/>
      <c r="C1304" s="113"/>
      <c r="D1304" s="113"/>
      <c r="E1304" s="116"/>
      <c r="F1304" s="197"/>
    </row>
    <row r="1305" spans="1:6" s="117" customFormat="1" ht="15.75">
      <c r="A1305" s="114"/>
      <c r="B1305" s="105"/>
      <c r="C1305" s="113"/>
      <c r="D1305" s="113"/>
      <c r="E1305" s="116"/>
      <c r="F1305" s="197"/>
    </row>
    <row r="1306" spans="1:6" s="117" customFormat="1" ht="15.75">
      <c r="A1306" s="114"/>
      <c r="B1306" s="105"/>
      <c r="C1306" s="113"/>
      <c r="D1306" s="113"/>
      <c r="E1306" s="116"/>
      <c r="F1306" s="197"/>
    </row>
    <row r="1307" spans="1:6" s="117" customFormat="1" ht="15.75">
      <c r="A1307" s="114"/>
      <c r="B1307" s="105"/>
      <c r="C1307" s="113"/>
      <c r="D1307" s="113"/>
      <c r="E1307" s="116"/>
      <c r="F1307" s="197"/>
    </row>
    <row r="1308" spans="1:6" s="117" customFormat="1" ht="15.75">
      <c r="A1308" s="114"/>
      <c r="B1308" s="105"/>
      <c r="C1308" s="113"/>
      <c r="D1308" s="113"/>
      <c r="E1308" s="116"/>
      <c r="F1308" s="197"/>
    </row>
    <row r="1309" spans="1:6" s="117" customFormat="1" ht="15.75">
      <c r="A1309" s="114"/>
      <c r="B1309" s="105"/>
      <c r="C1309" s="113"/>
      <c r="D1309" s="113"/>
      <c r="E1309" s="116"/>
      <c r="F1309" s="197"/>
    </row>
    <row r="1310" spans="1:6" s="117" customFormat="1" ht="15.75">
      <c r="A1310" s="114"/>
      <c r="B1310" s="105"/>
      <c r="C1310" s="113"/>
      <c r="D1310" s="113"/>
      <c r="E1310" s="116"/>
      <c r="F1310" s="197"/>
    </row>
    <row r="1311" spans="1:6" s="117" customFormat="1" ht="15.75">
      <c r="A1311" s="114"/>
      <c r="B1311" s="105"/>
      <c r="C1311" s="113"/>
      <c r="D1311" s="113"/>
      <c r="E1311" s="116"/>
      <c r="F1311" s="197"/>
    </row>
    <row r="1312" spans="1:6" s="117" customFormat="1" ht="15.75">
      <c r="A1312" s="114"/>
      <c r="B1312" s="105"/>
      <c r="C1312" s="113"/>
      <c r="D1312" s="113"/>
      <c r="E1312" s="116"/>
      <c r="F1312" s="197"/>
    </row>
    <row r="1313" spans="1:6" s="117" customFormat="1" ht="15.75">
      <c r="A1313" s="114"/>
      <c r="B1313" s="105"/>
      <c r="C1313" s="113"/>
      <c r="D1313" s="113"/>
      <c r="E1313" s="116"/>
      <c r="F1313" s="197"/>
    </row>
    <row r="1314" spans="1:6" s="117" customFormat="1" ht="15.75">
      <c r="A1314" s="114"/>
      <c r="B1314" s="105"/>
      <c r="C1314" s="113"/>
      <c r="D1314" s="113"/>
      <c r="E1314" s="116"/>
      <c r="F1314" s="197"/>
    </row>
    <row r="1315" spans="1:6" s="117" customFormat="1" ht="15.75">
      <c r="A1315" s="114"/>
      <c r="B1315" s="105"/>
      <c r="C1315" s="113"/>
      <c r="D1315" s="113"/>
      <c r="E1315" s="116"/>
      <c r="F1315" s="197"/>
    </row>
    <row r="1316" spans="1:6" s="117" customFormat="1" ht="15.75">
      <c r="A1316" s="114"/>
      <c r="B1316" s="105"/>
      <c r="C1316" s="113"/>
      <c r="D1316" s="113"/>
      <c r="E1316" s="116"/>
      <c r="F1316" s="197"/>
    </row>
    <row r="1317" spans="1:6" s="117" customFormat="1" ht="15.75">
      <c r="A1317" s="114"/>
      <c r="B1317" s="105"/>
      <c r="C1317" s="113"/>
      <c r="D1317" s="113"/>
      <c r="E1317" s="116"/>
      <c r="F1317" s="197"/>
    </row>
    <row r="1318" spans="1:6" s="117" customFormat="1" ht="15.75">
      <c r="A1318" s="114"/>
      <c r="B1318" s="105"/>
      <c r="C1318" s="113"/>
      <c r="D1318" s="113"/>
      <c r="E1318" s="116"/>
      <c r="F1318" s="197"/>
    </row>
    <row r="1319" spans="1:6" s="117" customFormat="1" ht="15.75">
      <c r="A1319" s="114"/>
      <c r="B1319" s="105"/>
      <c r="C1319" s="113"/>
      <c r="D1319" s="113"/>
      <c r="E1319" s="116"/>
      <c r="F1319" s="197"/>
    </row>
    <row r="1320" spans="1:6" s="117" customFormat="1" ht="15.75">
      <c r="A1320" s="114"/>
      <c r="B1320" s="105"/>
      <c r="C1320" s="113"/>
      <c r="D1320" s="113"/>
      <c r="E1320" s="116"/>
      <c r="F1320" s="197"/>
    </row>
    <row r="1321" spans="1:6" s="117" customFormat="1" ht="15.75">
      <c r="A1321" s="114"/>
      <c r="B1321" s="105"/>
      <c r="C1321" s="113"/>
      <c r="D1321" s="113"/>
      <c r="E1321" s="116"/>
      <c r="F1321" s="197"/>
    </row>
    <row r="1322" spans="1:6" s="117" customFormat="1" ht="15.75">
      <c r="A1322" s="114"/>
      <c r="B1322" s="105"/>
      <c r="C1322" s="113"/>
      <c r="D1322" s="113"/>
      <c r="E1322" s="116"/>
      <c r="F1322" s="197"/>
    </row>
    <row r="1323" spans="1:6" s="117" customFormat="1" ht="15.75">
      <c r="A1323" s="114"/>
      <c r="B1323" s="105"/>
      <c r="C1323" s="113"/>
      <c r="D1323" s="113"/>
      <c r="E1323" s="116"/>
      <c r="F1323" s="197"/>
    </row>
    <row r="1324" spans="1:6" s="117" customFormat="1" ht="15.75">
      <c r="A1324" s="114"/>
      <c r="B1324" s="105"/>
      <c r="C1324" s="113"/>
      <c r="D1324" s="113"/>
      <c r="E1324" s="116"/>
      <c r="F1324" s="197"/>
    </row>
    <row r="1325" spans="1:6" s="117" customFormat="1" ht="15.75">
      <c r="A1325" s="114"/>
      <c r="B1325" s="105"/>
      <c r="C1325" s="113"/>
      <c r="D1325" s="113"/>
      <c r="E1325" s="116"/>
      <c r="F1325" s="197"/>
    </row>
    <row r="1326" spans="1:6" s="117" customFormat="1" ht="15.75">
      <c r="A1326" s="114"/>
      <c r="B1326" s="105"/>
      <c r="C1326" s="113"/>
      <c r="D1326" s="113"/>
      <c r="E1326" s="116"/>
      <c r="F1326" s="197"/>
    </row>
    <row r="1327" spans="1:6" s="117" customFormat="1" ht="15.75">
      <c r="A1327" s="114"/>
      <c r="B1327" s="105"/>
      <c r="C1327" s="113"/>
      <c r="D1327" s="113"/>
      <c r="E1327" s="116"/>
      <c r="F1327" s="197"/>
    </row>
    <row r="1328" spans="1:6" s="117" customFormat="1" ht="15.75">
      <c r="A1328" s="114"/>
      <c r="B1328" s="105"/>
      <c r="C1328" s="113"/>
      <c r="D1328" s="113"/>
      <c r="E1328" s="116"/>
      <c r="F1328" s="197"/>
    </row>
    <row r="1329" spans="1:6" s="117" customFormat="1" ht="15.75">
      <c r="A1329" s="114"/>
      <c r="B1329" s="105"/>
      <c r="C1329" s="113"/>
      <c r="D1329" s="113"/>
      <c r="E1329" s="116"/>
      <c r="F1329" s="197"/>
    </row>
    <row r="1330" spans="1:6" s="117" customFormat="1" ht="15.75">
      <c r="A1330" s="114"/>
      <c r="B1330" s="105"/>
      <c r="C1330" s="113"/>
      <c r="D1330" s="113"/>
      <c r="E1330" s="116"/>
      <c r="F1330" s="197"/>
    </row>
    <row r="1331" spans="1:6" s="117" customFormat="1" ht="15.75">
      <c r="A1331" s="114"/>
      <c r="B1331" s="105"/>
      <c r="C1331" s="113"/>
      <c r="D1331" s="113"/>
      <c r="E1331" s="116"/>
      <c r="F1331" s="197"/>
    </row>
    <row r="1332" spans="1:6" s="117" customFormat="1" ht="15.75">
      <c r="A1332" s="114"/>
      <c r="B1332" s="105"/>
      <c r="C1332" s="113"/>
      <c r="D1332" s="113"/>
      <c r="E1332" s="116"/>
      <c r="F1332" s="197"/>
    </row>
    <row r="1333" spans="1:6" s="117" customFormat="1" ht="15.75">
      <c r="A1333" s="114"/>
      <c r="B1333" s="105"/>
      <c r="C1333" s="113"/>
      <c r="D1333" s="113"/>
      <c r="E1333" s="116"/>
      <c r="F1333" s="197"/>
    </row>
    <row r="1334" spans="1:6" s="117" customFormat="1" ht="15.75">
      <c r="A1334" s="114"/>
      <c r="B1334" s="105"/>
      <c r="C1334" s="113"/>
      <c r="D1334" s="113"/>
      <c r="E1334" s="116"/>
      <c r="F1334" s="197"/>
    </row>
    <row r="1335" spans="1:6" s="117" customFormat="1" ht="15.75">
      <c r="A1335" s="114"/>
      <c r="B1335" s="105"/>
      <c r="C1335" s="113"/>
      <c r="D1335" s="113"/>
      <c r="E1335" s="116"/>
      <c r="F1335" s="197"/>
    </row>
    <row r="1336" spans="1:6" s="117" customFormat="1" ht="15.75">
      <c r="A1336" s="114"/>
      <c r="B1336" s="105"/>
      <c r="C1336" s="113"/>
      <c r="D1336" s="113"/>
      <c r="E1336" s="116"/>
      <c r="F1336" s="197"/>
    </row>
    <row r="1337" spans="1:6" s="117" customFormat="1" ht="15.75">
      <c r="A1337" s="114"/>
      <c r="B1337" s="105"/>
      <c r="C1337" s="113"/>
      <c r="D1337" s="113"/>
      <c r="E1337" s="116"/>
      <c r="F1337" s="197"/>
    </row>
    <row r="1338" spans="1:6" s="117" customFormat="1" ht="15.75">
      <c r="A1338" s="114"/>
      <c r="B1338" s="105"/>
      <c r="C1338" s="113"/>
      <c r="D1338" s="113"/>
      <c r="E1338" s="116"/>
      <c r="F1338" s="197"/>
    </row>
    <row r="1339" spans="1:6" s="117" customFormat="1" ht="15.75">
      <c r="A1339" s="114"/>
      <c r="B1339" s="105"/>
      <c r="C1339" s="113"/>
      <c r="D1339" s="113"/>
      <c r="E1339" s="116"/>
      <c r="F1339" s="197"/>
    </row>
    <row r="1340" spans="1:6" s="117" customFormat="1" ht="15.75">
      <c r="A1340" s="114"/>
      <c r="B1340" s="105"/>
      <c r="C1340" s="113"/>
      <c r="D1340" s="113"/>
      <c r="E1340" s="116"/>
      <c r="F1340" s="197"/>
    </row>
    <row r="1341" spans="1:6" s="117" customFormat="1" ht="15.75">
      <c r="A1341" s="114"/>
      <c r="B1341" s="105"/>
      <c r="C1341" s="113"/>
      <c r="D1341" s="113"/>
      <c r="E1341" s="116"/>
      <c r="F1341" s="197"/>
    </row>
    <row r="1342" spans="1:6" s="117" customFormat="1" ht="15.75">
      <c r="A1342" s="114"/>
      <c r="B1342" s="105"/>
      <c r="C1342" s="113"/>
      <c r="D1342" s="113"/>
      <c r="E1342" s="116"/>
      <c r="F1342" s="197"/>
    </row>
    <row r="1343" spans="1:6" s="117" customFormat="1" ht="15.75">
      <c r="A1343" s="114"/>
      <c r="B1343" s="105"/>
      <c r="C1343" s="113"/>
      <c r="D1343" s="113"/>
      <c r="E1343" s="116"/>
      <c r="F1343" s="197"/>
    </row>
    <row r="1344" spans="1:6" s="117" customFormat="1" ht="15.75">
      <c r="A1344" s="114"/>
      <c r="B1344" s="105"/>
      <c r="C1344" s="113"/>
      <c r="D1344" s="113"/>
      <c r="E1344" s="116"/>
      <c r="F1344" s="197"/>
    </row>
    <row r="1345" spans="1:6" s="117" customFormat="1" ht="15.75">
      <c r="A1345" s="114"/>
      <c r="B1345" s="105"/>
      <c r="C1345" s="113"/>
      <c r="D1345" s="113"/>
      <c r="E1345" s="116"/>
      <c r="F1345" s="197"/>
    </row>
    <row r="1346" spans="1:6" s="117" customFormat="1" ht="15.75">
      <c r="A1346" s="114"/>
      <c r="B1346" s="105"/>
      <c r="C1346" s="113"/>
      <c r="D1346" s="113"/>
      <c r="E1346" s="116"/>
      <c r="F1346" s="197"/>
    </row>
    <row r="1347" spans="1:6" s="117" customFormat="1" ht="15.75">
      <c r="A1347" s="114"/>
      <c r="B1347" s="105"/>
      <c r="C1347" s="113"/>
      <c r="D1347" s="113"/>
      <c r="E1347" s="116"/>
      <c r="F1347" s="197"/>
    </row>
    <row r="1348" spans="1:6" s="117" customFormat="1" ht="15.75">
      <c r="A1348" s="114"/>
      <c r="B1348" s="105"/>
      <c r="C1348" s="113"/>
      <c r="D1348" s="113"/>
      <c r="E1348" s="116"/>
      <c r="F1348" s="197"/>
    </row>
    <row r="1349" spans="1:6" s="117" customFormat="1" ht="15.75">
      <c r="A1349" s="114"/>
      <c r="B1349" s="105"/>
      <c r="C1349" s="113"/>
      <c r="D1349" s="113"/>
      <c r="E1349" s="116"/>
      <c r="F1349" s="197"/>
    </row>
    <row r="1350" spans="1:6" s="117" customFormat="1" ht="15.75">
      <c r="A1350" s="114"/>
      <c r="B1350" s="105"/>
      <c r="C1350" s="113"/>
      <c r="D1350" s="113"/>
      <c r="E1350" s="116"/>
      <c r="F1350" s="197"/>
    </row>
    <row r="1351" spans="1:6" s="117" customFormat="1" ht="15.75">
      <c r="A1351" s="114"/>
      <c r="B1351" s="105"/>
      <c r="C1351" s="113"/>
      <c r="D1351" s="113"/>
      <c r="E1351" s="116"/>
      <c r="F1351" s="197"/>
    </row>
    <row r="1352" spans="1:6" s="117" customFormat="1" ht="15.75">
      <c r="A1352" s="114"/>
      <c r="B1352" s="105"/>
      <c r="C1352" s="113"/>
      <c r="D1352" s="113"/>
      <c r="E1352" s="116"/>
      <c r="F1352" s="197"/>
    </row>
    <row r="1353" spans="1:6" s="117" customFormat="1" ht="15.75">
      <c r="A1353" s="114"/>
      <c r="B1353" s="105"/>
      <c r="C1353" s="113"/>
      <c r="D1353" s="113"/>
      <c r="E1353" s="116"/>
      <c r="F1353" s="197"/>
    </row>
    <row r="1354" spans="1:6" s="117" customFormat="1" ht="15.75">
      <c r="A1354" s="114"/>
      <c r="B1354" s="105"/>
      <c r="C1354" s="113"/>
      <c r="D1354" s="113"/>
      <c r="E1354" s="116"/>
      <c r="F1354" s="197"/>
    </row>
    <row r="1355" spans="1:6" s="117" customFormat="1" ht="15.75">
      <c r="A1355" s="114"/>
      <c r="B1355" s="105"/>
      <c r="C1355" s="113"/>
      <c r="D1355" s="113"/>
      <c r="E1355" s="116"/>
      <c r="F1355" s="197"/>
    </row>
    <row r="1356" spans="1:6" s="117" customFormat="1" ht="15.75">
      <c r="A1356" s="114"/>
      <c r="B1356" s="105"/>
      <c r="C1356" s="113"/>
      <c r="D1356" s="113"/>
      <c r="E1356" s="116"/>
      <c r="F1356" s="197"/>
    </row>
    <row r="1357" spans="1:6" s="117" customFormat="1" ht="15.75">
      <c r="A1357" s="114"/>
      <c r="B1357" s="105"/>
      <c r="C1357" s="113"/>
      <c r="D1357" s="113"/>
      <c r="E1357" s="116"/>
      <c r="F1357" s="197"/>
    </row>
    <row r="1358" spans="1:6" s="117" customFormat="1" ht="15.75">
      <c r="A1358" s="114"/>
      <c r="B1358" s="105"/>
      <c r="C1358" s="113"/>
      <c r="D1358" s="113"/>
      <c r="E1358" s="116"/>
      <c r="F1358" s="197"/>
    </row>
    <row r="1359" spans="1:6" s="117" customFormat="1" ht="15.75">
      <c r="A1359" s="114"/>
      <c r="B1359" s="105"/>
      <c r="C1359" s="113"/>
      <c r="D1359" s="113"/>
      <c r="E1359" s="116"/>
      <c r="F1359" s="197"/>
    </row>
    <row r="1360" spans="1:6" s="117" customFormat="1" ht="15.75">
      <c r="A1360" s="114"/>
      <c r="B1360" s="105"/>
      <c r="C1360" s="113"/>
      <c r="D1360" s="113"/>
      <c r="E1360" s="116"/>
      <c r="F1360" s="197"/>
    </row>
    <row r="1361" spans="1:6" s="117" customFormat="1" ht="15.75">
      <c r="A1361" s="114"/>
      <c r="B1361" s="105"/>
      <c r="C1361" s="113"/>
      <c r="D1361" s="113"/>
      <c r="E1361" s="116"/>
      <c r="F1361" s="197"/>
    </row>
    <row r="1362" spans="1:6" s="117" customFormat="1" ht="15.75">
      <c r="A1362" s="114"/>
      <c r="B1362" s="105"/>
      <c r="C1362" s="113"/>
      <c r="D1362" s="113"/>
      <c r="E1362" s="116"/>
      <c r="F1362" s="197"/>
    </row>
    <row r="1363" spans="1:6" s="117" customFormat="1" ht="15.75">
      <c r="A1363" s="114"/>
      <c r="B1363" s="105"/>
      <c r="C1363" s="113"/>
      <c r="D1363" s="113"/>
      <c r="E1363" s="116"/>
      <c r="F1363" s="197"/>
    </row>
    <row r="1364" spans="1:6" s="117" customFormat="1" ht="15.75">
      <c r="A1364" s="114"/>
      <c r="B1364" s="105"/>
      <c r="C1364" s="113"/>
      <c r="D1364" s="113"/>
      <c r="E1364" s="116"/>
      <c r="F1364" s="197"/>
    </row>
    <row r="1365" spans="1:6" s="117" customFormat="1" ht="15.75">
      <c r="A1365" s="114"/>
      <c r="B1365" s="105"/>
      <c r="C1365" s="113"/>
      <c r="D1365" s="113"/>
      <c r="E1365" s="116"/>
      <c r="F1365" s="197"/>
    </row>
    <row r="1366" spans="1:6" s="117" customFormat="1" ht="15.75">
      <c r="A1366" s="114"/>
      <c r="B1366" s="105"/>
      <c r="C1366" s="113"/>
      <c r="D1366" s="113"/>
      <c r="E1366" s="116"/>
      <c r="F1366" s="197"/>
    </row>
    <row r="1367" spans="1:6" s="117" customFormat="1" ht="15.75">
      <c r="A1367" s="114"/>
      <c r="B1367" s="105"/>
      <c r="C1367" s="113"/>
      <c r="D1367" s="113"/>
      <c r="E1367" s="116"/>
      <c r="F1367" s="197"/>
    </row>
    <row r="1368" spans="1:6" s="117" customFormat="1" ht="15.75">
      <c r="A1368" s="114"/>
      <c r="B1368" s="105"/>
      <c r="C1368" s="113"/>
      <c r="D1368" s="113"/>
      <c r="E1368" s="116"/>
      <c r="F1368" s="197"/>
    </row>
    <row r="1369" spans="1:6" s="117" customFormat="1" ht="15.75">
      <c r="A1369" s="114"/>
      <c r="B1369" s="105"/>
      <c r="C1369" s="113"/>
      <c r="D1369" s="113"/>
      <c r="E1369" s="116"/>
      <c r="F1369" s="197"/>
    </row>
    <row r="1370" spans="1:6" s="117" customFormat="1" ht="15.75">
      <c r="A1370" s="114"/>
      <c r="B1370" s="105"/>
      <c r="C1370" s="113"/>
      <c r="D1370" s="113"/>
      <c r="E1370" s="116"/>
      <c r="F1370" s="197"/>
    </row>
    <row r="1371" spans="1:6" s="117" customFormat="1" ht="15.75">
      <c r="A1371" s="114"/>
      <c r="B1371" s="105"/>
      <c r="C1371" s="113"/>
      <c r="D1371" s="113"/>
      <c r="E1371" s="116"/>
      <c r="F1371" s="197"/>
    </row>
    <row r="1372" spans="1:6" s="117" customFormat="1" ht="15.75">
      <c r="A1372" s="114"/>
      <c r="B1372" s="105"/>
      <c r="C1372" s="113"/>
      <c r="D1372" s="113"/>
      <c r="E1372" s="116"/>
      <c r="F1372" s="197"/>
    </row>
    <row r="1373" spans="1:6" s="117" customFormat="1" ht="15.75">
      <c r="A1373" s="114"/>
      <c r="B1373" s="105"/>
      <c r="C1373" s="113"/>
      <c r="D1373" s="113"/>
      <c r="E1373" s="116"/>
      <c r="F1373" s="197"/>
    </row>
    <row r="1374" spans="1:6" s="117" customFormat="1" ht="15.75">
      <c r="A1374" s="114"/>
      <c r="B1374" s="105"/>
      <c r="C1374" s="113"/>
      <c r="D1374" s="113"/>
      <c r="E1374" s="116"/>
      <c r="F1374" s="197"/>
    </row>
    <row r="1375" spans="1:6" s="117" customFormat="1" ht="15.75">
      <c r="A1375" s="114"/>
      <c r="B1375" s="105"/>
      <c r="C1375" s="113"/>
      <c r="D1375" s="113"/>
      <c r="E1375" s="116"/>
      <c r="F1375" s="197"/>
    </row>
    <row r="1376" spans="1:6" s="117" customFormat="1" ht="15.75">
      <c r="A1376" s="114"/>
      <c r="B1376" s="105"/>
      <c r="C1376" s="113"/>
      <c r="D1376" s="113"/>
      <c r="E1376" s="116"/>
      <c r="F1376" s="197"/>
    </row>
    <row r="1377" spans="1:6" s="117" customFormat="1" ht="15.75">
      <c r="A1377" s="114"/>
      <c r="B1377" s="105"/>
      <c r="C1377" s="113"/>
      <c r="D1377" s="113"/>
      <c r="E1377" s="116"/>
      <c r="F1377" s="197"/>
    </row>
    <row r="1378" spans="1:6" s="117" customFormat="1" ht="15.75">
      <c r="A1378" s="114"/>
      <c r="B1378" s="105"/>
      <c r="C1378" s="113"/>
      <c r="D1378" s="113"/>
      <c r="E1378" s="116"/>
      <c r="F1378" s="197"/>
    </row>
    <row r="1379" spans="1:6" s="117" customFormat="1" ht="15.75">
      <c r="A1379" s="114"/>
      <c r="B1379" s="105"/>
      <c r="C1379" s="113"/>
      <c r="D1379" s="113"/>
      <c r="E1379" s="116"/>
      <c r="F1379" s="197"/>
    </row>
    <row r="1380" spans="1:6" s="117" customFormat="1" ht="15.75">
      <c r="A1380" s="114"/>
      <c r="B1380" s="105"/>
      <c r="C1380" s="113"/>
      <c r="D1380" s="113"/>
      <c r="E1380" s="116"/>
      <c r="F1380" s="197"/>
    </row>
    <row r="1381" spans="1:6" s="117" customFormat="1" ht="15.75">
      <c r="A1381" s="114"/>
      <c r="B1381" s="105"/>
      <c r="C1381" s="113"/>
      <c r="D1381" s="113"/>
      <c r="E1381" s="116"/>
      <c r="F1381" s="197"/>
    </row>
    <row r="1382" spans="1:6" s="117" customFormat="1" ht="15.75">
      <c r="A1382" s="114"/>
      <c r="B1382" s="105"/>
      <c r="C1382" s="113"/>
      <c r="D1382" s="113"/>
      <c r="E1382" s="116"/>
      <c r="F1382" s="197"/>
    </row>
    <row r="1383" spans="1:6" s="117" customFormat="1" ht="15.75">
      <c r="A1383" s="114"/>
      <c r="B1383" s="105"/>
      <c r="C1383" s="113"/>
      <c r="D1383" s="113"/>
      <c r="E1383" s="116"/>
      <c r="F1383" s="197"/>
    </row>
    <row r="1384" spans="1:6" s="117" customFormat="1" ht="15.75">
      <c r="A1384" s="114"/>
      <c r="B1384" s="105"/>
      <c r="C1384" s="113"/>
      <c r="D1384" s="113"/>
      <c r="E1384" s="116"/>
      <c r="F1384" s="197"/>
    </row>
    <row r="1385" spans="1:6" s="117" customFormat="1" ht="15.75">
      <c r="A1385" s="114"/>
      <c r="B1385" s="105"/>
      <c r="C1385" s="113"/>
      <c r="D1385" s="113"/>
      <c r="E1385" s="116"/>
      <c r="F1385" s="197"/>
    </row>
    <row r="1386" spans="1:6" s="117" customFormat="1" ht="15.75">
      <c r="A1386" s="114"/>
      <c r="B1386" s="105"/>
      <c r="C1386" s="113"/>
      <c r="D1386" s="113"/>
      <c r="E1386" s="116"/>
      <c r="F1386" s="197"/>
    </row>
    <row r="1387" spans="1:6" s="117" customFormat="1" ht="15.75">
      <c r="A1387" s="114"/>
      <c r="B1387" s="105"/>
      <c r="C1387" s="113"/>
      <c r="D1387" s="113"/>
      <c r="E1387" s="116"/>
      <c r="F1387" s="197"/>
    </row>
    <row r="1388" spans="1:6" s="117" customFormat="1" ht="15.75">
      <c r="A1388" s="114"/>
      <c r="B1388" s="105"/>
      <c r="C1388" s="113"/>
      <c r="D1388" s="113"/>
      <c r="E1388" s="116"/>
      <c r="F1388" s="197"/>
    </row>
    <row r="1389" spans="1:6" s="117" customFormat="1" ht="15.75">
      <c r="A1389" s="114"/>
      <c r="B1389" s="105"/>
      <c r="C1389" s="113"/>
      <c r="D1389" s="113"/>
      <c r="E1389" s="116"/>
      <c r="F1389" s="197"/>
    </row>
    <row r="1390" spans="1:6" s="117" customFormat="1" ht="15.75">
      <c r="A1390" s="114"/>
      <c r="B1390" s="105"/>
      <c r="C1390" s="113"/>
      <c r="D1390" s="113"/>
      <c r="E1390" s="116"/>
      <c r="F1390" s="197"/>
    </row>
    <row r="1391" spans="1:6" s="117" customFormat="1" ht="15.75">
      <c r="A1391" s="114"/>
      <c r="B1391" s="105"/>
      <c r="C1391" s="113"/>
      <c r="D1391" s="113"/>
      <c r="E1391" s="116"/>
      <c r="F1391" s="197"/>
    </row>
    <row r="1392" spans="1:6" s="117" customFormat="1" ht="15.75">
      <c r="A1392" s="114"/>
      <c r="B1392" s="105"/>
      <c r="C1392" s="113"/>
      <c r="D1392" s="113"/>
      <c r="E1392" s="116"/>
      <c r="F1392" s="197"/>
    </row>
    <row r="1393" spans="1:6" s="117" customFormat="1" ht="15.75">
      <c r="A1393" s="114"/>
      <c r="B1393" s="105"/>
      <c r="C1393" s="113"/>
      <c r="D1393" s="113"/>
      <c r="E1393" s="116"/>
      <c r="F1393" s="197"/>
    </row>
    <row r="1394" spans="1:6" s="117" customFormat="1" ht="15.75">
      <c r="A1394" s="114"/>
      <c r="B1394" s="105"/>
      <c r="C1394" s="113"/>
      <c r="D1394" s="113"/>
      <c r="E1394" s="116"/>
      <c r="F1394" s="197"/>
    </row>
    <row r="1395" spans="1:6" s="117" customFormat="1" ht="15.75">
      <c r="A1395" s="114"/>
      <c r="B1395" s="105"/>
      <c r="C1395" s="113"/>
      <c r="D1395" s="113"/>
      <c r="E1395" s="116"/>
      <c r="F1395" s="197"/>
    </row>
    <row r="1396" spans="1:6" s="117" customFormat="1" ht="15.75">
      <c r="A1396" s="114"/>
      <c r="B1396" s="105"/>
      <c r="C1396" s="113"/>
      <c r="D1396" s="113"/>
      <c r="E1396" s="116"/>
      <c r="F1396" s="197"/>
    </row>
    <row r="1397" spans="1:6" s="117" customFormat="1" ht="15.75">
      <c r="A1397" s="114"/>
      <c r="B1397" s="105"/>
      <c r="C1397" s="113"/>
      <c r="D1397" s="113"/>
      <c r="E1397" s="116"/>
      <c r="F1397" s="197"/>
    </row>
    <row r="1398" spans="1:6" s="117" customFormat="1" ht="15.75">
      <c r="A1398" s="114"/>
      <c r="B1398" s="105"/>
      <c r="C1398" s="113"/>
      <c r="D1398" s="113"/>
      <c r="E1398" s="116"/>
      <c r="F1398" s="197"/>
    </row>
    <row r="1399" spans="1:6" s="117" customFormat="1" ht="15.75">
      <c r="A1399" s="114"/>
      <c r="B1399" s="105"/>
      <c r="C1399" s="113"/>
      <c r="D1399" s="113"/>
      <c r="E1399" s="116"/>
      <c r="F1399" s="197"/>
    </row>
    <row r="1400" spans="1:6" s="117" customFormat="1" ht="15.75">
      <c r="A1400" s="114"/>
      <c r="B1400" s="105"/>
      <c r="C1400" s="113"/>
      <c r="D1400" s="113"/>
      <c r="E1400" s="116"/>
      <c r="F1400" s="197"/>
    </row>
    <row r="1401" spans="1:6" s="117" customFormat="1" ht="15.75">
      <c r="A1401" s="114"/>
      <c r="B1401" s="105"/>
      <c r="C1401" s="113"/>
      <c r="D1401" s="113"/>
      <c r="E1401" s="116"/>
      <c r="F1401" s="197"/>
    </row>
    <row r="1402" spans="1:6" s="117" customFormat="1" ht="15.75">
      <c r="A1402" s="114"/>
      <c r="B1402" s="105"/>
      <c r="C1402" s="113"/>
      <c r="D1402" s="113"/>
      <c r="E1402" s="116"/>
      <c r="F1402" s="197"/>
    </row>
    <row r="1403" spans="1:6" s="117" customFormat="1" ht="15.75">
      <c r="A1403" s="114"/>
      <c r="B1403" s="105"/>
      <c r="C1403" s="113"/>
      <c r="D1403" s="113"/>
      <c r="E1403" s="116"/>
      <c r="F1403" s="197"/>
    </row>
    <row r="1404" spans="1:6" s="117" customFormat="1" ht="15.75">
      <c r="A1404" s="114"/>
      <c r="B1404" s="105"/>
      <c r="C1404" s="113"/>
      <c r="D1404" s="113"/>
      <c r="E1404" s="116"/>
      <c r="F1404" s="197"/>
    </row>
    <row r="1405" spans="1:6" s="117" customFormat="1" ht="15.75">
      <c r="A1405" s="114"/>
      <c r="B1405" s="105"/>
      <c r="C1405" s="113"/>
      <c r="D1405" s="113"/>
      <c r="E1405" s="116"/>
      <c r="F1405" s="197"/>
    </row>
    <row r="1406" spans="1:6" s="117" customFormat="1" ht="15.75">
      <c r="A1406" s="114"/>
      <c r="B1406" s="105"/>
      <c r="C1406" s="113"/>
      <c r="D1406" s="113"/>
      <c r="E1406" s="116"/>
      <c r="F1406" s="197"/>
    </row>
    <row r="1407" spans="1:6" s="117" customFormat="1" ht="15.75">
      <c r="A1407" s="114"/>
      <c r="B1407" s="105"/>
      <c r="C1407" s="113"/>
      <c r="D1407" s="113"/>
      <c r="E1407" s="116"/>
      <c r="F1407" s="197"/>
    </row>
    <row r="1408" spans="1:6" s="117" customFormat="1" ht="15.75">
      <c r="A1408" s="114"/>
      <c r="B1408" s="105"/>
      <c r="C1408" s="113"/>
      <c r="D1408" s="113"/>
      <c r="E1408" s="116"/>
      <c r="F1408" s="197"/>
    </row>
    <row r="1409" spans="1:6" s="117" customFormat="1" ht="15.75">
      <c r="A1409" s="114"/>
      <c r="B1409" s="105"/>
      <c r="C1409" s="113"/>
      <c r="D1409" s="113"/>
      <c r="E1409" s="116"/>
      <c r="F1409" s="197"/>
    </row>
    <row r="1410" spans="1:6" s="117" customFormat="1" ht="15.75">
      <c r="A1410" s="114"/>
      <c r="B1410" s="105"/>
      <c r="C1410" s="113"/>
      <c r="D1410" s="113"/>
      <c r="E1410" s="116"/>
      <c r="F1410" s="197"/>
    </row>
    <row r="1411" spans="1:6" s="117" customFormat="1" ht="15.75">
      <c r="A1411" s="114"/>
      <c r="B1411" s="105"/>
      <c r="C1411" s="113"/>
      <c r="D1411" s="113"/>
      <c r="E1411" s="116"/>
      <c r="F1411" s="197"/>
    </row>
    <row r="1412" spans="1:6" s="117" customFormat="1" ht="15.75">
      <c r="A1412" s="114"/>
      <c r="B1412" s="105"/>
      <c r="C1412" s="113"/>
      <c r="D1412" s="113"/>
      <c r="E1412" s="116"/>
      <c r="F1412" s="197"/>
    </row>
    <row r="1413" spans="1:6" s="117" customFormat="1" ht="15.75">
      <c r="A1413" s="114"/>
      <c r="B1413" s="105"/>
      <c r="C1413" s="113"/>
      <c r="D1413" s="113"/>
      <c r="E1413" s="116"/>
      <c r="F1413" s="197"/>
    </row>
    <row r="1414" spans="1:6" s="117" customFormat="1" ht="15.75">
      <c r="A1414" s="114"/>
      <c r="B1414" s="105"/>
      <c r="C1414" s="113"/>
      <c r="D1414" s="113"/>
      <c r="E1414" s="116"/>
      <c r="F1414" s="197"/>
    </row>
    <row r="1415" spans="1:6" s="117" customFormat="1" ht="15.75">
      <c r="A1415" s="114"/>
      <c r="B1415" s="105"/>
      <c r="C1415" s="113"/>
      <c r="D1415" s="113"/>
      <c r="E1415" s="116"/>
      <c r="F1415" s="197"/>
    </row>
    <row r="1416" spans="1:6" s="117" customFormat="1" ht="15.75">
      <c r="A1416" s="114"/>
      <c r="B1416" s="105"/>
      <c r="C1416" s="113"/>
      <c r="D1416" s="113"/>
      <c r="E1416" s="116"/>
      <c r="F1416" s="197"/>
    </row>
    <row r="1417" spans="1:6" s="117" customFormat="1" ht="15.75">
      <c r="A1417" s="114"/>
      <c r="B1417" s="105"/>
      <c r="C1417" s="113"/>
      <c r="D1417" s="113"/>
      <c r="E1417" s="116"/>
      <c r="F1417" s="197"/>
    </row>
    <row r="1418" spans="1:6" s="117" customFormat="1" ht="15.75">
      <c r="A1418" s="114"/>
      <c r="B1418" s="105"/>
      <c r="C1418" s="113"/>
      <c r="D1418" s="113"/>
      <c r="E1418" s="116"/>
      <c r="F1418" s="197"/>
    </row>
    <row r="1419" spans="1:6" s="117" customFormat="1" ht="15.75">
      <c r="A1419" s="114"/>
      <c r="B1419" s="105"/>
      <c r="C1419" s="113"/>
      <c r="D1419" s="113"/>
      <c r="E1419" s="116"/>
      <c r="F1419" s="197"/>
    </row>
    <row r="1420" spans="1:6" s="117" customFormat="1" ht="15.75">
      <c r="A1420" s="114"/>
      <c r="B1420" s="105"/>
      <c r="C1420" s="113"/>
      <c r="D1420" s="113"/>
      <c r="E1420" s="116"/>
      <c r="F1420" s="197"/>
    </row>
    <row r="1421" spans="1:6" s="117" customFormat="1" ht="15.75">
      <c r="A1421" s="114"/>
      <c r="B1421" s="105"/>
      <c r="C1421" s="113"/>
      <c r="D1421" s="113"/>
      <c r="E1421" s="116"/>
      <c r="F1421" s="197"/>
    </row>
    <row r="1422" spans="1:6" s="117" customFormat="1" ht="15.75">
      <c r="A1422" s="114"/>
      <c r="B1422" s="105"/>
      <c r="C1422" s="113"/>
      <c r="D1422" s="113"/>
      <c r="E1422" s="116"/>
      <c r="F1422" s="197"/>
    </row>
    <row r="1423" spans="1:6" s="117" customFormat="1" ht="15.75">
      <c r="A1423" s="114"/>
      <c r="B1423" s="105"/>
      <c r="C1423" s="113"/>
      <c r="D1423" s="113"/>
      <c r="E1423" s="116"/>
      <c r="F1423" s="197"/>
    </row>
    <row r="1424" spans="1:6" s="117" customFormat="1" ht="15.75">
      <c r="A1424" s="114"/>
      <c r="B1424" s="105"/>
      <c r="C1424" s="113"/>
      <c r="D1424" s="113"/>
      <c r="E1424" s="116"/>
      <c r="F1424" s="197"/>
    </row>
    <row r="1425" spans="1:6" s="117" customFormat="1" ht="15.75">
      <c r="A1425" s="114"/>
      <c r="B1425" s="105"/>
      <c r="C1425" s="113"/>
      <c r="D1425" s="113"/>
      <c r="E1425" s="116"/>
      <c r="F1425" s="197"/>
    </row>
    <row r="1426" spans="1:6" s="117" customFormat="1" ht="15.75">
      <c r="A1426" s="114"/>
      <c r="B1426" s="105"/>
      <c r="C1426" s="113"/>
      <c r="D1426" s="113"/>
      <c r="E1426" s="116"/>
      <c r="F1426" s="197"/>
    </row>
    <row r="1427" spans="1:6" s="117" customFormat="1" ht="15.75">
      <c r="A1427" s="114"/>
      <c r="B1427" s="105"/>
      <c r="C1427" s="113"/>
      <c r="D1427" s="113"/>
      <c r="E1427" s="116"/>
      <c r="F1427" s="197"/>
    </row>
    <row r="1428" spans="1:6" s="117" customFormat="1" ht="15.75">
      <c r="A1428" s="114"/>
      <c r="B1428" s="105"/>
      <c r="C1428" s="113"/>
      <c r="D1428" s="113"/>
      <c r="E1428" s="116"/>
      <c r="F1428" s="197"/>
    </row>
    <row r="1429" spans="1:6" s="117" customFormat="1" ht="15.75">
      <c r="A1429" s="114"/>
      <c r="B1429" s="105"/>
      <c r="C1429" s="113"/>
      <c r="D1429" s="113"/>
      <c r="E1429" s="116"/>
      <c r="F1429" s="197"/>
    </row>
    <row r="1430" spans="1:6" s="117" customFormat="1" ht="15.75">
      <c r="A1430" s="114"/>
      <c r="B1430" s="105"/>
      <c r="C1430" s="113"/>
      <c r="D1430" s="113"/>
      <c r="E1430" s="116"/>
      <c r="F1430" s="197"/>
    </row>
    <row r="1431" spans="1:6" s="117" customFormat="1" ht="15.75">
      <c r="A1431" s="114"/>
      <c r="B1431" s="105"/>
      <c r="C1431" s="113"/>
      <c r="D1431" s="113"/>
      <c r="E1431" s="116"/>
      <c r="F1431" s="197"/>
    </row>
    <row r="1432" spans="1:6" s="117" customFormat="1" ht="15.75">
      <c r="A1432" s="114"/>
      <c r="B1432" s="105"/>
      <c r="C1432" s="113"/>
      <c r="D1432" s="113"/>
      <c r="E1432" s="116"/>
      <c r="F1432" s="197"/>
    </row>
    <row r="1433" spans="1:6" s="117" customFormat="1" ht="15.75">
      <c r="A1433" s="114"/>
      <c r="B1433" s="105"/>
      <c r="C1433" s="113"/>
      <c r="D1433" s="113"/>
      <c r="E1433" s="116"/>
      <c r="F1433" s="197"/>
    </row>
    <row r="1434" spans="1:6" s="117" customFormat="1" ht="15.75">
      <c r="A1434" s="114"/>
      <c r="B1434" s="105"/>
      <c r="C1434" s="113"/>
      <c r="D1434" s="113"/>
      <c r="E1434" s="116"/>
      <c r="F1434" s="197"/>
    </row>
    <row r="1435" spans="1:6" s="117" customFormat="1" ht="15.75">
      <c r="A1435" s="114"/>
      <c r="B1435" s="105"/>
      <c r="C1435" s="113"/>
      <c r="D1435" s="113"/>
      <c r="E1435" s="116"/>
      <c r="F1435" s="197"/>
    </row>
    <row r="1436" spans="1:6" s="117" customFormat="1" ht="15.75">
      <c r="A1436" s="114"/>
      <c r="B1436" s="105"/>
      <c r="C1436" s="113"/>
      <c r="D1436" s="113"/>
      <c r="E1436" s="116"/>
      <c r="F1436" s="197"/>
    </row>
    <row r="1437" spans="1:6" s="117" customFormat="1" ht="15.75">
      <c r="A1437" s="114"/>
      <c r="B1437" s="105"/>
      <c r="C1437" s="113"/>
      <c r="D1437" s="113"/>
      <c r="E1437" s="116"/>
      <c r="F1437" s="197"/>
    </row>
    <row r="1438" spans="1:6" s="117" customFormat="1" ht="15.75">
      <c r="A1438" s="114"/>
      <c r="B1438" s="105"/>
      <c r="C1438" s="113"/>
      <c r="D1438" s="113"/>
      <c r="E1438" s="116"/>
      <c r="F1438" s="197"/>
    </row>
    <row r="1439" spans="1:6" s="117" customFormat="1" ht="15.75">
      <c r="A1439" s="114"/>
      <c r="B1439" s="105"/>
      <c r="C1439" s="113"/>
      <c r="D1439" s="113"/>
      <c r="E1439" s="116"/>
      <c r="F1439" s="197"/>
    </row>
    <row r="1440" spans="1:6" s="117" customFormat="1" ht="15.75">
      <c r="A1440" s="114"/>
      <c r="B1440" s="105"/>
      <c r="C1440" s="113"/>
      <c r="D1440" s="113"/>
      <c r="E1440" s="116"/>
      <c r="F1440" s="197"/>
    </row>
    <row r="1441" spans="1:6" s="117" customFormat="1" ht="15.75">
      <c r="A1441" s="114"/>
      <c r="B1441" s="105"/>
      <c r="C1441" s="113"/>
      <c r="D1441" s="113"/>
      <c r="E1441" s="116"/>
      <c r="F1441" s="197"/>
    </row>
    <row r="1442" spans="1:6" s="117" customFormat="1" ht="15.75">
      <c r="A1442" s="114"/>
      <c r="B1442" s="105"/>
      <c r="C1442" s="113"/>
      <c r="D1442" s="113"/>
      <c r="E1442" s="116"/>
      <c r="F1442" s="197"/>
    </row>
    <row r="1443" spans="1:6" s="117" customFormat="1" ht="15.75">
      <c r="A1443" s="114"/>
      <c r="B1443" s="105"/>
      <c r="C1443" s="113"/>
      <c r="D1443" s="113"/>
      <c r="E1443" s="116"/>
      <c r="F1443" s="197"/>
    </row>
    <row r="1444" spans="1:6" s="117" customFormat="1" ht="15.75">
      <c r="A1444" s="114"/>
      <c r="B1444" s="105"/>
      <c r="C1444" s="113"/>
      <c r="D1444" s="113"/>
      <c r="E1444" s="116"/>
      <c r="F1444" s="197"/>
    </row>
    <row r="1445" spans="1:6" s="117" customFormat="1" ht="15.75">
      <c r="A1445" s="114"/>
      <c r="B1445" s="105"/>
      <c r="C1445" s="113"/>
      <c r="D1445" s="113"/>
      <c r="E1445" s="116"/>
      <c r="F1445" s="197"/>
    </row>
    <row r="1446" spans="1:6" s="117" customFormat="1" ht="15.75">
      <c r="A1446" s="114"/>
      <c r="B1446" s="105"/>
      <c r="C1446" s="113"/>
      <c r="D1446" s="113"/>
      <c r="E1446" s="116"/>
      <c r="F1446" s="197"/>
    </row>
    <row r="1447" spans="1:6" s="117" customFormat="1" ht="15.75">
      <c r="A1447" s="114"/>
      <c r="B1447" s="105"/>
      <c r="C1447" s="113"/>
      <c r="D1447" s="113"/>
      <c r="E1447" s="116"/>
      <c r="F1447" s="197"/>
    </row>
    <row r="1448" spans="1:6" s="117" customFormat="1" ht="15.75">
      <c r="A1448" s="114"/>
      <c r="B1448" s="105"/>
      <c r="C1448" s="113"/>
      <c r="D1448" s="113"/>
      <c r="E1448" s="116"/>
      <c r="F1448" s="197"/>
    </row>
    <row r="1449" spans="1:6" s="117" customFormat="1" ht="15.75">
      <c r="A1449" s="114"/>
      <c r="B1449" s="105"/>
      <c r="C1449" s="113"/>
      <c r="D1449" s="113"/>
      <c r="E1449" s="116"/>
      <c r="F1449" s="197"/>
    </row>
    <row r="1450" spans="1:6" s="117" customFormat="1" ht="15.75">
      <c r="A1450" s="114"/>
      <c r="B1450" s="105"/>
      <c r="C1450" s="113"/>
      <c r="D1450" s="113"/>
      <c r="E1450" s="116"/>
      <c r="F1450" s="197"/>
    </row>
    <row r="1451" spans="1:6" s="117" customFormat="1" ht="15.75">
      <c r="A1451" s="114"/>
      <c r="B1451" s="105"/>
      <c r="C1451" s="113"/>
      <c r="D1451" s="113"/>
      <c r="E1451" s="116"/>
      <c r="F1451" s="197"/>
    </row>
    <row r="1452" spans="1:6" s="117" customFormat="1" ht="15.75">
      <c r="A1452" s="114"/>
      <c r="B1452" s="105"/>
      <c r="C1452" s="113"/>
      <c r="D1452" s="113"/>
      <c r="E1452" s="116"/>
      <c r="F1452" s="197"/>
    </row>
    <row r="1453" spans="1:6" s="117" customFormat="1" ht="15.75">
      <c r="A1453" s="114"/>
      <c r="B1453" s="105"/>
      <c r="C1453" s="113"/>
      <c r="D1453" s="113"/>
      <c r="E1453" s="116"/>
      <c r="F1453" s="197"/>
    </row>
    <row r="1454" spans="1:6" s="117" customFormat="1" ht="15.75">
      <c r="A1454" s="114"/>
      <c r="B1454" s="105"/>
      <c r="C1454" s="113"/>
      <c r="D1454" s="113"/>
      <c r="E1454" s="116"/>
      <c r="F1454" s="197"/>
    </row>
    <row r="1455" spans="1:6" s="117" customFormat="1" ht="15.75">
      <c r="A1455" s="114"/>
      <c r="B1455" s="105"/>
      <c r="C1455" s="113"/>
      <c r="D1455" s="113"/>
      <c r="E1455" s="116"/>
      <c r="F1455" s="197"/>
    </row>
    <row r="1456" spans="1:6" s="117" customFormat="1" ht="15.75">
      <c r="A1456" s="114"/>
      <c r="B1456" s="105"/>
      <c r="C1456" s="113"/>
      <c r="D1456" s="113"/>
      <c r="E1456" s="116"/>
      <c r="F1456" s="197"/>
    </row>
    <row r="1457" spans="1:6" s="117" customFormat="1" ht="15.75">
      <c r="A1457" s="114"/>
      <c r="B1457" s="105"/>
      <c r="C1457" s="113"/>
      <c r="D1457" s="113"/>
      <c r="E1457" s="116"/>
      <c r="F1457" s="197"/>
    </row>
    <row r="1458" spans="1:6" s="117" customFormat="1" ht="15.75">
      <c r="A1458" s="114"/>
      <c r="B1458" s="105"/>
      <c r="C1458" s="113"/>
      <c r="D1458" s="113"/>
      <c r="E1458" s="116"/>
      <c r="F1458" s="197"/>
    </row>
    <row r="1459" spans="1:6" s="117" customFormat="1" ht="15.75">
      <c r="A1459" s="114"/>
      <c r="B1459" s="105"/>
      <c r="C1459" s="113"/>
      <c r="D1459" s="113"/>
      <c r="E1459" s="116"/>
      <c r="F1459" s="197"/>
    </row>
    <row r="1460" spans="1:6" s="117" customFormat="1" ht="15.75">
      <c r="A1460" s="114"/>
      <c r="B1460" s="105"/>
      <c r="C1460" s="113"/>
      <c r="D1460" s="113"/>
      <c r="E1460" s="116"/>
      <c r="F1460" s="197"/>
    </row>
    <row r="1461" spans="1:6" s="117" customFormat="1" ht="15.75">
      <c r="A1461" s="114"/>
      <c r="B1461" s="105"/>
      <c r="C1461" s="113"/>
      <c r="D1461" s="113"/>
      <c r="E1461" s="116"/>
      <c r="F1461" s="197"/>
    </row>
    <row r="1462" spans="1:6" s="117" customFormat="1" ht="15.75">
      <c r="A1462" s="114"/>
      <c r="B1462" s="105"/>
      <c r="C1462" s="113"/>
      <c r="D1462" s="113"/>
      <c r="E1462" s="116"/>
      <c r="F1462" s="197"/>
    </row>
    <row r="1463" spans="1:6" s="117" customFormat="1" ht="15.75">
      <c r="A1463" s="114"/>
      <c r="B1463" s="105"/>
      <c r="C1463" s="113"/>
      <c r="D1463" s="113"/>
      <c r="E1463" s="116"/>
      <c r="F1463" s="197"/>
    </row>
    <row r="1464" spans="1:6" s="117" customFormat="1" ht="15.75">
      <c r="A1464" s="114"/>
      <c r="B1464" s="105"/>
      <c r="C1464" s="113"/>
      <c r="D1464" s="113"/>
      <c r="E1464" s="116"/>
      <c r="F1464" s="197"/>
    </row>
    <row r="1465" spans="1:6" s="117" customFormat="1" ht="15.75">
      <c r="A1465" s="114"/>
      <c r="B1465" s="105"/>
      <c r="C1465" s="113"/>
      <c r="D1465" s="113"/>
      <c r="E1465" s="116"/>
      <c r="F1465" s="197"/>
    </row>
    <row r="1466" spans="1:6" s="117" customFormat="1" ht="15.75">
      <c r="A1466" s="114"/>
      <c r="B1466" s="105"/>
      <c r="C1466" s="113"/>
      <c r="D1466" s="113"/>
      <c r="E1466" s="116"/>
      <c r="F1466" s="197"/>
    </row>
    <row r="1467" spans="1:6" s="117" customFormat="1" ht="15.75">
      <c r="A1467" s="114"/>
      <c r="B1467" s="105"/>
      <c r="C1467" s="113"/>
      <c r="D1467" s="113"/>
      <c r="E1467" s="116"/>
      <c r="F1467" s="197"/>
    </row>
    <row r="1468" spans="1:6" s="117" customFormat="1" ht="15.75">
      <c r="A1468" s="114"/>
      <c r="B1468" s="105"/>
      <c r="C1468" s="113"/>
      <c r="D1468" s="113"/>
      <c r="E1468" s="116"/>
      <c r="F1468" s="197"/>
    </row>
    <row r="1469" spans="1:6" s="117" customFormat="1" ht="15.75">
      <c r="A1469" s="114"/>
      <c r="B1469" s="105"/>
      <c r="C1469" s="113"/>
      <c r="D1469" s="113"/>
      <c r="E1469" s="116"/>
      <c r="F1469" s="197"/>
    </row>
    <row r="1470" spans="1:6" s="117" customFormat="1" ht="15.75">
      <c r="A1470" s="114"/>
      <c r="B1470" s="105"/>
      <c r="C1470" s="113"/>
      <c r="D1470" s="113"/>
      <c r="E1470" s="116"/>
      <c r="F1470" s="197"/>
    </row>
    <row r="1471" spans="1:6" s="117" customFormat="1" ht="15.75">
      <c r="A1471" s="114"/>
      <c r="B1471" s="105"/>
      <c r="C1471" s="113"/>
      <c r="D1471" s="113"/>
      <c r="E1471" s="116"/>
      <c r="F1471" s="197"/>
    </row>
    <row r="1472" spans="1:6" s="117" customFormat="1" ht="15.75">
      <c r="A1472" s="114"/>
      <c r="B1472" s="105"/>
      <c r="C1472" s="113"/>
      <c r="D1472" s="113"/>
      <c r="E1472" s="116"/>
      <c r="F1472" s="197"/>
    </row>
    <row r="1473" spans="1:6" s="117" customFormat="1" ht="15.75">
      <c r="A1473" s="114"/>
      <c r="B1473" s="105"/>
      <c r="C1473" s="113"/>
      <c r="D1473" s="113"/>
      <c r="E1473" s="116"/>
      <c r="F1473" s="197"/>
    </row>
    <row r="1474" spans="1:6" s="117" customFormat="1" ht="15.75">
      <c r="A1474" s="114"/>
      <c r="B1474" s="105"/>
      <c r="C1474" s="113"/>
      <c r="D1474" s="113"/>
      <c r="E1474" s="116"/>
      <c r="F1474" s="197"/>
    </row>
    <row r="1475" spans="1:6" s="117" customFormat="1" ht="15.75">
      <c r="A1475" s="114"/>
      <c r="B1475" s="105"/>
      <c r="C1475" s="113"/>
      <c r="D1475" s="113"/>
      <c r="E1475" s="116"/>
      <c r="F1475" s="197"/>
    </row>
    <row r="1476" spans="1:6" s="117" customFormat="1" ht="15.75">
      <c r="A1476" s="114"/>
      <c r="B1476" s="105"/>
      <c r="C1476" s="113"/>
      <c r="D1476" s="113"/>
      <c r="E1476" s="116"/>
      <c r="F1476" s="197"/>
    </row>
    <row r="1477" spans="1:6" s="117" customFormat="1" ht="15.75">
      <c r="A1477" s="114"/>
      <c r="B1477" s="105"/>
      <c r="C1477" s="113"/>
      <c r="D1477" s="113"/>
      <c r="E1477" s="116"/>
      <c r="F1477" s="197"/>
    </row>
    <row r="1478" spans="1:6" s="117" customFormat="1" ht="15.75">
      <c r="A1478" s="114"/>
      <c r="B1478" s="105"/>
      <c r="C1478" s="113"/>
      <c r="D1478" s="113"/>
      <c r="E1478" s="116"/>
      <c r="F1478" s="197"/>
    </row>
    <row r="1479" spans="1:6" s="117" customFormat="1" ht="15.75">
      <c r="A1479" s="114"/>
      <c r="B1479" s="105"/>
      <c r="C1479" s="113"/>
      <c r="D1479" s="113"/>
      <c r="E1479" s="116"/>
      <c r="F1479" s="197"/>
    </row>
    <row r="1480" spans="1:6" s="117" customFormat="1" ht="15.75">
      <c r="A1480" s="114"/>
      <c r="B1480" s="105"/>
      <c r="C1480" s="113"/>
      <c r="D1480" s="113"/>
      <c r="E1480" s="116"/>
      <c r="F1480" s="197"/>
    </row>
    <row r="1481" spans="1:6" s="117" customFormat="1" ht="15.75">
      <c r="A1481" s="114"/>
      <c r="B1481" s="105"/>
      <c r="C1481" s="113"/>
      <c r="D1481" s="113"/>
      <c r="E1481" s="116"/>
      <c r="F1481" s="197"/>
    </row>
    <row r="1482" spans="1:6" s="117" customFormat="1" ht="15.75">
      <c r="A1482" s="114"/>
      <c r="B1482" s="105"/>
      <c r="C1482" s="113"/>
      <c r="D1482" s="113"/>
      <c r="E1482" s="116"/>
      <c r="F1482" s="197"/>
    </row>
    <row r="1483" spans="1:6" s="117" customFormat="1" ht="15.75">
      <c r="A1483" s="114"/>
      <c r="B1483" s="105"/>
      <c r="C1483" s="113"/>
      <c r="D1483" s="113"/>
      <c r="E1483" s="116"/>
      <c r="F1483" s="197"/>
    </row>
    <row r="1484" spans="1:6" s="117" customFormat="1" ht="15.75">
      <c r="A1484" s="114"/>
      <c r="B1484" s="105"/>
      <c r="C1484" s="113"/>
      <c r="D1484" s="113"/>
      <c r="E1484" s="116"/>
      <c r="F1484" s="197"/>
    </row>
    <row r="1485" spans="1:6" s="117" customFormat="1" ht="15.75">
      <c r="A1485" s="114"/>
      <c r="B1485" s="105"/>
      <c r="C1485" s="113"/>
      <c r="D1485" s="113"/>
      <c r="E1485" s="116"/>
      <c r="F1485" s="197"/>
    </row>
    <row r="1486" spans="1:6" s="117" customFormat="1" ht="15.75">
      <c r="A1486" s="114"/>
      <c r="B1486" s="105"/>
      <c r="C1486" s="113"/>
      <c r="D1486" s="113"/>
      <c r="E1486" s="116"/>
      <c r="F1486" s="197"/>
    </row>
    <row r="1487" spans="1:6" s="117" customFormat="1" ht="15.75">
      <c r="A1487" s="114"/>
      <c r="B1487" s="105"/>
      <c r="C1487" s="113"/>
      <c r="D1487" s="113"/>
      <c r="E1487" s="116"/>
      <c r="F1487" s="197"/>
    </row>
    <row r="1488" spans="1:6" s="117" customFormat="1" ht="15.75">
      <c r="A1488" s="114"/>
      <c r="B1488" s="105"/>
      <c r="C1488" s="113"/>
      <c r="D1488" s="113"/>
      <c r="E1488" s="116"/>
      <c r="F1488" s="197"/>
    </row>
    <row r="1489" spans="1:6" s="117" customFormat="1" ht="15.75">
      <c r="A1489" s="114"/>
      <c r="B1489" s="105"/>
      <c r="C1489" s="113"/>
      <c r="D1489" s="113"/>
      <c r="E1489" s="116"/>
      <c r="F1489" s="197"/>
    </row>
    <row r="1490" spans="1:6" s="117" customFormat="1" ht="15.75">
      <c r="A1490" s="114"/>
      <c r="B1490" s="105"/>
      <c r="C1490" s="113"/>
      <c r="D1490" s="113"/>
      <c r="E1490" s="116"/>
      <c r="F1490" s="197"/>
    </row>
    <row r="1491" spans="1:6" s="117" customFormat="1" ht="15.75">
      <c r="A1491" s="114"/>
      <c r="B1491" s="105"/>
      <c r="C1491" s="113"/>
      <c r="D1491" s="113"/>
      <c r="E1491" s="116"/>
      <c r="F1491" s="197"/>
    </row>
    <row r="1492" spans="1:6" s="117" customFormat="1" ht="15.75">
      <c r="A1492" s="114"/>
      <c r="B1492" s="105"/>
      <c r="C1492" s="113"/>
      <c r="D1492" s="113"/>
      <c r="E1492" s="116"/>
      <c r="F1492" s="197"/>
    </row>
    <row r="1493" spans="1:6" s="117" customFormat="1" ht="15.75">
      <c r="A1493" s="114"/>
      <c r="B1493" s="105"/>
      <c r="C1493" s="113"/>
      <c r="D1493" s="113"/>
      <c r="E1493" s="116"/>
      <c r="F1493" s="197"/>
    </row>
    <row r="1494" spans="1:6" s="117" customFormat="1" ht="15.75">
      <c r="A1494" s="114"/>
      <c r="B1494" s="105"/>
      <c r="C1494" s="113"/>
      <c r="D1494" s="113"/>
      <c r="E1494" s="116"/>
      <c r="F1494" s="197"/>
    </row>
    <row r="1495" spans="1:6" s="117" customFormat="1" ht="15.75">
      <c r="A1495" s="114"/>
      <c r="B1495" s="105"/>
      <c r="C1495" s="113"/>
      <c r="D1495" s="113"/>
      <c r="E1495" s="116"/>
      <c r="F1495" s="197"/>
    </row>
    <row r="1496" spans="1:6" s="117" customFormat="1" ht="15.75">
      <c r="A1496" s="114"/>
      <c r="B1496" s="105"/>
      <c r="C1496" s="113"/>
      <c r="D1496" s="113"/>
      <c r="E1496" s="116"/>
      <c r="F1496" s="197"/>
    </row>
    <row r="1497" spans="1:6" s="117" customFormat="1" ht="15.75">
      <c r="A1497" s="114"/>
      <c r="B1497" s="105"/>
      <c r="C1497" s="113"/>
      <c r="D1497" s="113"/>
      <c r="E1497" s="116"/>
      <c r="F1497" s="197"/>
    </row>
    <row r="1498" spans="1:6" s="117" customFormat="1" ht="15.75">
      <c r="A1498" s="114"/>
      <c r="B1498" s="105"/>
      <c r="C1498" s="113"/>
      <c r="D1498" s="113"/>
      <c r="E1498" s="116"/>
      <c r="F1498" s="197"/>
    </row>
    <row r="1499" spans="1:6" s="117" customFormat="1" ht="15.75">
      <c r="A1499" s="114"/>
      <c r="B1499" s="105"/>
      <c r="C1499" s="113"/>
      <c r="D1499" s="113"/>
      <c r="E1499" s="116"/>
      <c r="F1499" s="197"/>
    </row>
    <row r="1500" spans="1:6" s="117" customFormat="1" ht="15.75">
      <c r="A1500" s="114"/>
      <c r="B1500" s="105"/>
      <c r="C1500" s="113"/>
      <c r="D1500" s="113"/>
      <c r="E1500" s="116"/>
      <c r="F1500" s="197"/>
    </row>
    <row r="1501" spans="1:6" s="117" customFormat="1" ht="15.75">
      <c r="A1501" s="114"/>
      <c r="B1501" s="105"/>
      <c r="C1501" s="113"/>
      <c r="D1501" s="113"/>
      <c r="E1501" s="116"/>
      <c r="F1501" s="197"/>
    </row>
    <row r="1502" spans="1:6" s="117" customFormat="1" ht="15.75">
      <c r="A1502" s="114"/>
      <c r="B1502" s="105"/>
      <c r="C1502" s="113"/>
      <c r="D1502" s="113"/>
      <c r="E1502" s="116"/>
      <c r="F1502" s="197"/>
    </row>
    <row r="1503" spans="1:6" s="117" customFormat="1" ht="15.75">
      <c r="A1503" s="114"/>
      <c r="B1503" s="105"/>
      <c r="C1503" s="113"/>
      <c r="D1503" s="113"/>
      <c r="E1503" s="116"/>
      <c r="F1503" s="197"/>
    </row>
    <row r="1504" spans="1:6" s="117" customFormat="1" ht="15.75">
      <c r="A1504" s="114"/>
      <c r="B1504" s="105"/>
      <c r="C1504" s="113"/>
      <c r="D1504" s="113"/>
      <c r="E1504" s="116"/>
      <c r="F1504" s="197"/>
    </row>
    <row r="1505" spans="1:6" s="117" customFormat="1" ht="15.75">
      <c r="A1505" s="114"/>
      <c r="B1505" s="105"/>
      <c r="C1505" s="113"/>
      <c r="D1505" s="113"/>
      <c r="E1505" s="116"/>
      <c r="F1505" s="197"/>
    </row>
    <row r="1506" spans="1:6" s="117" customFormat="1" ht="15.75">
      <c r="A1506" s="114"/>
      <c r="B1506" s="105"/>
      <c r="C1506" s="113"/>
      <c r="D1506" s="113"/>
      <c r="E1506" s="116"/>
      <c r="F1506" s="197"/>
    </row>
    <row r="1507" spans="1:6" s="117" customFormat="1" ht="15.75">
      <c r="A1507" s="114"/>
      <c r="B1507" s="105"/>
      <c r="C1507" s="113"/>
      <c r="D1507" s="113"/>
      <c r="E1507" s="116"/>
      <c r="F1507" s="197"/>
    </row>
    <row r="1508" spans="1:6" s="117" customFormat="1" ht="15.75">
      <c r="A1508" s="114"/>
      <c r="B1508" s="105"/>
      <c r="C1508" s="113"/>
      <c r="D1508" s="113"/>
      <c r="E1508" s="116"/>
      <c r="F1508" s="197"/>
    </row>
    <row r="1509" spans="1:6" s="117" customFormat="1" ht="15.75">
      <c r="A1509" s="114"/>
      <c r="B1509" s="105"/>
      <c r="C1509" s="113"/>
      <c r="D1509" s="113"/>
      <c r="E1509" s="116"/>
      <c r="F1509" s="197"/>
    </row>
    <row r="1510" spans="1:6" s="117" customFormat="1" ht="15.75">
      <c r="A1510" s="114"/>
      <c r="B1510" s="105"/>
      <c r="C1510" s="113"/>
      <c r="D1510" s="113"/>
      <c r="E1510" s="116"/>
      <c r="F1510" s="197"/>
    </row>
    <row r="1511" spans="1:6" s="117" customFormat="1" ht="15.75">
      <c r="A1511" s="114"/>
      <c r="B1511" s="105"/>
      <c r="C1511" s="113"/>
      <c r="D1511" s="113"/>
      <c r="E1511" s="116"/>
      <c r="F1511" s="197"/>
    </row>
    <row r="1512" spans="1:6" s="117" customFormat="1" ht="15.75">
      <c r="A1512" s="114"/>
      <c r="B1512" s="105"/>
      <c r="C1512" s="113"/>
      <c r="D1512" s="113"/>
      <c r="E1512" s="116"/>
      <c r="F1512" s="197"/>
    </row>
    <row r="1513" spans="1:6" s="117" customFormat="1" ht="15.75">
      <c r="A1513" s="114"/>
      <c r="B1513" s="105"/>
      <c r="C1513" s="113"/>
      <c r="D1513" s="113"/>
      <c r="E1513" s="116"/>
      <c r="F1513" s="197"/>
    </row>
    <row r="1514" spans="1:6" s="117" customFormat="1" ht="15.75">
      <c r="A1514" s="114"/>
      <c r="B1514" s="105"/>
      <c r="C1514" s="113"/>
      <c r="D1514" s="113"/>
      <c r="E1514" s="116"/>
      <c r="F1514" s="197"/>
    </row>
    <row r="1515" spans="1:6" s="117" customFormat="1" ht="15.75">
      <c r="A1515" s="114"/>
      <c r="B1515" s="105"/>
      <c r="C1515" s="113"/>
      <c r="D1515" s="113"/>
      <c r="E1515" s="116"/>
      <c r="F1515" s="197"/>
    </row>
    <row r="1516" spans="1:6" s="117" customFormat="1" ht="15.75">
      <c r="A1516" s="114"/>
      <c r="B1516" s="105"/>
      <c r="C1516" s="113"/>
      <c r="D1516" s="113"/>
      <c r="E1516" s="116"/>
      <c r="F1516" s="197"/>
    </row>
    <row r="1517" spans="1:6" s="117" customFormat="1" ht="15.75">
      <c r="A1517" s="114"/>
      <c r="B1517" s="105"/>
      <c r="C1517" s="113"/>
      <c r="D1517" s="113"/>
      <c r="E1517" s="116"/>
      <c r="F1517" s="197"/>
    </row>
    <row r="1518" spans="1:6" s="117" customFormat="1" ht="15.75">
      <c r="A1518" s="114"/>
      <c r="B1518" s="105"/>
      <c r="C1518" s="113"/>
      <c r="D1518" s="113"/>
      <c r="E1518" s="116"/>
      <c r="F1518" s="197"/>
    </row>
    <row r="1519" spans="1:6" s="117" customFormat="1" ht="15.75">
      <c r="A1519" s="114"/>
      <c r="B1519" s="105"/>
      <c r="C1519" s="113"/>
      <c r="D1519" s="113"/>
      <c r="E1519" s="116"/>
      <c r="F1519" s="197"/>
    </row>
    <row r="1520" spans="1:6" s="117" customFormat="1" ht="15.75">
      <c r="A1520" s="114"/>
      <c r="B1520" s="105"/>
      <c r="C1520" s="113"/>
      <c r="D1520" s="113"/>
      <c r="E1520" s="116"/>
      <c r="F1520" s="197"/>
    </row>
    <row r="1521" spans="1:6" s="117" customFormat="1" ht="15.75">
      <c r="A1521" s="114"/>
      <c r="B1521" s="105"/>
      <c r="C1521" s="113"/>
      <c r="D1521" s="113"/>
      <c r="E1521" s="116"/>
      <c r="F1521" s="197"/>
    </row>
    <row r="1522" spans="1:6" s="117" customFormat="1" ht="15.75">
      <c r="A1522" s="114"/>
      <c r="B1522" s="105"/>
      <c r="C1522" s="113"/>
      <c r="D1522" s="113"/>
      <c r="E1522" s="116"/>
      <c r="F1522" s="197"/>
    </row>
    <row r="1523" spans="1:6" s="117" customFormat="1" ht="15.75">
      <c r="A1523" s="114"/>
      <c r="B1523" s="105"/>
      <c r="C1523" s="113"/>
      <c r="D1523" s="113"/>
      <c r="E1523" s="116"/>
      <c r="F1523" s="197"/>
    </row>
    <row r="1524" spans="1:6" s="117" customFormat="1" ht="15.75">
      <c r="A1524" s="114"/>
      <c r="B1524" s="105"/>
      <c r="C1524" s="113"/>
      <c r="D1524" s="113"/>
      <c r="E1524" s="116"/>
      <c r="F1524" s="197"/>
    </row>
    <row r="1525" spans="1:6" s="117" customFormat="1" ht="15.75">
      <c r="A1525" s="114"/>
      <c r="B1525" s="105"/>
      <c r="C1525" s="113"/>
      <c r="D1525" s="113"/>
      <c r="E1525" s="116"/>
      <c r="F1525" s="197"/>
    </row>
    <row r="1526" spans="1:6" s="117" customFormat="1" ht="15.75">
      <c r="A1526" s="114"/>
      <c r="B1526" s="105"/>
      <c r="C1526" s="113"/>
      <c r="D1526" s="113"/>
      <c r="E1526" s="116"/>
      <c r="F1526" s="197"/>
    </row>
    <row r="1527" spans="1:6" s="117" customFormat="1" ht="15.75">
      <c r="A1527" s="114"/>
      <c r="B1527" s="105"/>
      <c r="C1527" s="113"/>
      <c r="D1527" s="113"/>
      <c r="E1527" s="116"/>
      <c r="F1527" s="197"/>
    </row>
    <row r="1528" spans="1:6" s="117" customFormat="1" ht="15.75">
      <c r="A1528" s="114"/>
      <c r="B1528" s="105"/>
      <c r="C1528" s="113"/>
      <c r="D1528" s="113"/>
      <c r="E1528" s="116"/>
      <c r="F1528" s="197"/>
    </row>
    <row r="1529" spans="1:6" s="117" customFormat="1" ht="15.75">
      <c r="A1529" s="114"/>
      <c r="B1529" s="105"/>
      <c r="C1529" s="113"/>
      <c r="D1529" s="113"/>
      <c r="E1529" s="116"/>
      <c r="F1529" s="197"/>
    </row>
    <row r="1530" spans="1:6" s="117" customFormat="1" ht="15.75">
      <c r="A1530" s="114"/>
      <c r="B1530" s="105"/>
      <c r="C1530" s="113"/>
      <c r="D1530" s="113"/>
      <c r="E1530" s="116"/>
      <c r="F1530" s="197"/>
    </row>
    <row r="1531" spans="1:6" s="117" customFormat="1" ht="15.75">
      <c r="A1531" s="114"/>
      <c r="B1531" s="105"/>
      <c r="C1531" s="113"/>
      <c r="D1531" s="113"/>
      <c r="E1531" s="116"/>
      <c r="F1531" s="197"/>
    </row>
    <row r="1532" spans="1:6" s="117" customFormat="1" ht="15.75">
      <c r="A1532" s="114"/>
      <c r="B1532" s="105"/>
      <c r="C1532" s="113"/>
      <c r="D1532" s="113"/>
      <c r="E1532" s="116"/>
      <c r="F1532" s="197"/>
    </row>
    <row r="1533" spans="1:6" s="117" customFormat="1" ht="15.75">
      <c r="A1533" s="114"/>
      <c r="B1533" s="105"/>
      <c r="C1533" s="113"/>
      <c r="D1533" s="113"/>
      <c r="E1533" s="116"/>
      <c r="F1533" s="197"/>
    </row>
    <row r="1534" spans="1:6" s="117" customFormat="1" ht="15.75">
      <c r="A1534" s="114"/>
      <c r="B1534" s="105"/>
      <c r="C1534" s="113"/>
      <c r="D1534" s="113"/>
      <c r="E1534" s="116"/>
      <c r="F1534" s="197"/>
    </row>
    <row r="1535" spans="1:6" s="117" customFormat="1" ht="15.75">
      <c r="A1535" s="114"/>
      <c r="B1535" s="105"/>
      <c r="C1535" s="113"/>
      <c r="D1535" s="113"/>
      <c r="E1535" s="116"/>
      <c r="F1535" s="197"/>
    </row>
    <row r="1536" spans="1:6" s="117" customFormat="1" ht="15.75">
      <c r="A1536" s="114"/>
      <c r="B1536" s="105"/>
      <c r="C1536" s="113"/>
      <c r="D1536" s="113"/>
      <c r="E1536" s="116"/>
      <c r="F1536" s="197"/>
    </row>
    <row r="1537" spans="1:6" s="117" customFormat="1" ht="15.75">
      <c r="A1537" s="114"/>
      <c r="B1537" s="105"/>
      <c r="C1537" s="113"/>
      <c r="D1537" s="113"/>
      <c r="E1537" s="116"/>
      <c r="F1537" s="197"/>
    </row>
    <row r="1538" spans="1:6" s="117" customFormat="1" ht="15.75">
      <c r="A1538" s="114"/>
      <c r="B1538" s="105"/>
      <c r="C1538" s="113"/>
      <c r="D1538" s="113"/>
      <c r="E1538" s="116"/>
      <c r="F1538" s="197"/>
    </row>
    <row r="1539" spans="1:6" s="117" customFormat="1" ht="15.75">
      <c r="A1539" s="114"/>
      <c r="B1539" s="105"/>
      <c r="C1539" s="113"/>
      <c r="D1539" s="113"/>
      <c r="E1539" s="116"/>
      <c r="F1539" s="197"/>
    </row>
    <row r="1540" spans="1:6" s="117" customFormat="1" ht="15.75">
      <c r="A1540" s="114"/>
      <c r="B1540" s="105"/>
      <c r="C1540" s="113"/>
      <c r="D1540" s="113"/>
      <c r="E1540" s="116"/>
      <c r="F1540" s="197"/>
    </row>
    <row r="1541" spans="1:6" s="117" customFormat="1" ht="15.75">
      <c r="A1541" s="114"/>
      <c r="B1541" s="105"/>
      <c r="C1541" s="113"/>
      <c r="D1541" s="113"/>
      <c r="E1541" s="116"/>
      <c r="F1541" s="197"/>
    </row>
    <row r="1542" spans="1:6" s="117" customFormat="1" ht="15.75">
      <c r="A1542" s="114"/>
      <c r="B1542" s="105"/>
      <c r="C1542" s="113"/>
      <c r="D1542" s="113"/>
      <c r="E1542" s="116"/>
      <c r="F1542" s="197"/>
    </row>
    <row r="1543" spans="1:6" s="117" customFormat="1" ht="15.75">
      <c r="A1543" s="114"/>
      <c r="B1543" s="105"/>
      <c r="C1543" s="113"/>
      <c r="D1543" s="113"/>
      <c r="E1543" s="116"/>
      <c r="F1543" s="197"/>
    </row>
    <row r="1544" spans="1:6" s="117" customFormat="1" ht="15.75">
      <c r="A1544" s="114"/>
      <c r="B1544" s="105"/>
      <c r="C1544" s="113"/>
      <c r="D1544" s="113"/>
      <c r="E1544" s="116"/>
      <c r="F1544" s="197"/>
    </row>
    <row r="1545" spans="1:6" s="117" customFormat="1" ht="15.75">
      <c r="A1545" s="114"/>
      <c r="B1545" s="105"/>
      <c r="C1545" s="113"/>
      <c r="D1545" s="113"/>
      <c r="E1545" s="116"/>
      <c r="F1545" s="197"/>
    </row>
    <row r="1546" spans="1:6" s="117" customFormat="1" ht="15.75">
      <c r="A1546" s="114"/>
      <c r="B1546" s="105"/>
      <c r="C1546" s="113"/>
      <c r="D1546" s="113"/>
      <c r="E1546" s="116"/>
      <c r="F1546" s="197"/>
    </row>
    <row r="1547" spans="1:6" s="117" customFormat="1" ht="15.75">
      <c r="A1547" s="114"/>
      <c r="B1547" s="105"/>
      <c r="C1547" s="113"/>
      <c r="D1547" s="113"/>
      <c r="E1547" s="116"/>
      <c r="F1547" s="197"/>
    </row>
    <row r="1548" spans="1:6" s="117" customFormat="1" ht="15.75">
      <c r="A1548" s="114"/>
      <c r="B1548" s="105"/>
      <c r="C1548" s="113"/>
      <c r="D1548" s="113"/>
      <c r="E1548" s="116"/>
      <c r="F1548" s="197"/>
    </row>
    <row r="1549" spans="1:6" s="117" customFormat="1" ht="15.75">
      <c r="A1549" s="114"/>
      <c r="B1549" s="105"/>
      <c r="C1549" s="113"/>
      <c r="D1549" s="113"/>
      <c r="E1549" s="116"/>
      <c r="F1549" s="197"/>
    </row>
    <row r="1550" spans="1:6" s="117" customFormat="1" ht="15.75">
      <c r="A1550" s="114"/>
      <c r="B1550" s="105"/>
      <c r="C1550" s="113"/>
      <c r="D1550" s="113"/>
      <c r="E1550" s="116"/>
      <c r="F1550" s="197"/>
    </row>
    <row r="1551" spans="1:6" s="117" customFormat="1" ht="15.75">
      <c r="A1551" s="114"/>
      <c r="B1551" s="105"/>
      <c r="C1551" s="113"/>
      <c r="D1551" s="113"/>
      <c r="E1551" s="116"/>
      <c r="F1551" s="197"/>
    </row>
    <row r="1552" spans="1:6" s="117" customFormat="1" ht="15.75">
      <c r="A1552" s="114"/>
      <c r="B1552" s="105"/>
      <c r="C1552" s="113"/>
      <c r="D1552" s="113"/>
      <c r="E1552" s="116"/>
      <c r="F1552" s="197"/>
    </row>
    <row r="1553" spans="1:6" s="117" customFormat="1" ht="15.75">
      <c r="A1553" s="114"/>
      <c r="B1553" s="105"/>
      <c r="C1553" s="113"/>
      <c r="D1553" s="113"/>
      <c r="E1553" s="116"/>
      <c r="F1553" s="197"/>
    </row>
    <row r="1554" spans="1:6" s="117" customFormat="1" ht="15.75">
      <c r="A1554" s="114"/>
      <c r="B1554" s="105"/>
      <c r="C1554" s="113"/>
      <c r="D1554" s="113"/>
      <c r="E1554" s="116"/>
      <c r="F1554" s="197"/>
    </row>
    <row r="1555" spans="1:6" s="117" customFormat="1" ht="15.75">
      <c r="A1555" s="114"/>
      <c r="B1555" s="105"/>
      <c r="C1555" s="113"/>
      <c r="D1555" s="113"/>
      <c r="E1555" s="116"/>
      <c r="F1555" s="197"/>
    </row>
    <row r="1556" spans="1:6" s="117" customFormat="1" ht="15.75">
      <c r="A1556" s="114"/>
      <c r="B1556" s="105"/>
      <c r="C1556" s="113"/>
      <c r="D1556" s="113"/>
      <c r="E1556" s="116"/>
      <c r="F1556" s="197"/>
    </row>
    <row r="1557" spans="1:6" s="117" customFormat="1" ht="15.75">
      <c r="A1557" s="114"/>
      <c r="B1557" s="105"/>
      <c r="C1557" s="113"/>
      <c r="D1557" s="113"/>
      <c r="E1557" s="116"/>
      <c r="F1557" s="197"/>
    </row>
    <row r="1558" spans="1:6" s="117" customFormat="1" ht="15.75">
      <c r="A1558" s="114"/>
      <c r="B1558" s="105"/>
      <c r="C1558" s="113"/>
      <c r="D1558" s="113"/>
      <c r="E1558" s="116"/>
      <c r="F1558" s="197"/>
    </row>
    <row r="1559" spans="1:6" s="117" customFormat="1" ht="15.75">
      <c r="A1559" s="114"/>
      <c r="B1559" s="105"/>
      <c r="C1559" s="113"/>
      <c r="D1559" s="113"/>
      <c r="E1559" s="116"/>
      <c r="F1559" s="197"/>
    </row>
    <row r="1560" spans="1:6" s="117" customFormat="1" ht="15.75">
      <c r="A1560" s="114"/>
      <c r="B1560" s="105"/>
      <c r="C1560" s="113"/>
      <c r="D1560" s="113"/>
      <c r="E1560" s="116"/>
      <c r="F1560" s="197"/>
    </row>
    <row r="1561" spans="1:6" s="117" customFormat="1" ht="15.75">
      <c r="A1561" s="114"/>
      <c r="B1561" s="105"/>
      <c r="C1561" s="113"/>
      <c r="D1561" s="113"/>
      <c r="E1561" s="116"/>
      <c r="F1561" s="197"/>
    </row>
    <row r="1562" spans="1:6" s="117" customFormat="1" ht="15.75">
      <c r="A1562" s="114"/>
      <c r="B1562" s="105"/>
      <c r="C1562" s="113"/>
      <c r="D1562" s="113"/>
      <c r="E1562" s="116"/>
      <c r="F1562" s="197"/>
    </row>
    <row r="1563" spans="1:6" s="117" customFormat="1" ht="15.75">
      <c r="A1563" s="114"/>
      <c r="B1563" s="105"/>
      <c r="C1563" s="113"/>
      <c r="D1563" s="113"/>
      <c r="E1563" s="116"/>
      <c r="F1563" s="197"/>
    </row>
    <row r="1564" spans="1:6" s="117" customFormat="1" ht="15.75">
      <c r="A1564" s="114"/>
      <c r="B1564" s="105"/>
      <c r="C1564" s="113"/>
      <c r="D1564" s="113"/>
      <c r="E1564" s="116"/>
      <c r="F1564" s="197"/>
    </row>
    <row r="1565" spans="1:6" s="117" customFormat="1" ht="15.75">
      <c r="A1565" s="114"/>
      <c r="B1565" s="105"/>
      <c r="C1565" s="113"/>
      <c r="D1565" s="113"/>
      <c r="E1565" s="116"/>
      <c r="F1565" s="197"/>
    </row>
    <row r="1566" spans="1:6" s="117" customFormat="1" ht="15.75">
      <c r="A1566" s="114"/>
      <c r="B1566" s="105"/>
      <c r="C1566" s="113"/>
      <c r="D1566" s="113"/>
      <c r="E1566" s="116"/>
      <c r="F1566" s="197"/>
    </row>
    <row r="1567" spans="1:6" s="117" customFormat="1" ht="15.75">
      <c r="A1567" s="114"/>
      <c r="B1567" s="105"/>
      <c r="C1567" s="113"/>
      <c r="D1567" s="113"/>
      <c r="E1567" s="116"/>
      <c r="F1567" s="197"/>
    </row>
    <row r="1568" spans="1:6" s="117" customFormat="1" ht="15.75">
      <c r="A1568" s="114"/>
      <c r="B1568" s="105"/>
      <c r="C1568" s="113"/>
      <c r="D1568" s="113"/>
      <c r="E1568" s="116"/>
      <c r="F1568" s="197"/>
    </row>
    <row r="1569" spans="1:6" s="117" customFormat="1" ht="15.75">
      <c r="A1569" s="114"/>
      <c r="B1569" s="105"/>
      <c r="C1569" s="113"/>
      <c r="D1569" s="113"/>
      <c r="E1569" s="116"/>
      <c r="F1569" s="197"/>
    </row>
    <row r="1570" spans="1:6" s="117" customFormat="1" ht="15.75">
      <c r="A1570" s="114"/>
      <c r="B1570" s="105"/>
      <c r="C1570" s="113"/>
      <c r="D1570" s="113"/>
      <c r="E1570" s="116"/>
      <c r="F1570" s="197"/>
    </row>
    <row r="1571" spans="1:6" s="117" customFormat="1" ht="15.75">
      <c r="A1571" s="114"/>
      <c r="B1571" s="105"/>
      <c r="C1571" s="113"/>
      <c r="D1571" s="113"/>
      <c r="E1571" s="116"/>
      <c r="F1571" s="197"/>
    </row>
    <row r="1572" spans="1:6" s="117" customFormat="1" ht="15.75">
      <c r="A1572" s="114"/>
      <c r="B1572" s="105"/>
      <c r="C1572" s="113"/>
      <c r="D1572" s="113"/>
      <c r="E1572" s="116"/>
      <c r="F1572" s="197"/>
    </row>
    <row r="1573" spans="1:6" s="117" customFormat="1" ht="15.75">
      <c r="A1573" s="114"/>
      <c r="B1573" s="105"/>
      <c r="C1573" s="113"/>
      <c r="D1573" s="113"/>
      <c r="E1573" s="116"/>
      <c r="F1573" s="197"/>
    </row>
    <row r="1574" spans="1:6" s="117" customFormat="1" ht="15.75">
      <c r="A1574" s="114"/>
      <c r="B1574" s="105"/>
      <c r="C1574" s="113"/>
      <c r="D1574" s="113"/>
      <c r="E1574" s="116"/>
      <c r="F1574" s="197"/>
    </row>
    <row r="1575" spans="1:6" s="117" customFormat="1" ht="15.75">
      <c r="A1575" s="114"/>
      <c r="B1575" s="105"/>
      <c r="C1575" s="113"/>
      <c r="D1575" s="113"/>
      <c r="E1575" s="116"/>
      <c r="F1575" s="197"/>
    </row>
    <row r="1576" spans="1:6" s="117" customFormat="1" ht="15.75">
      <c r="A1576" s="114"/>
      <c r="B1576" s="105"/>
      <c r="C1576" s="113"/>
      <c r="D1576" s="113"/>
      <c r="E1576" s="116"/>
      <c r="F1576" s="197"/>
    </row>
    <row r="1577" spans="1:6" s="117" customFormat="1" ht="15.75">
      <c r="A1577" s="114"/>
      <c r="B1577" s="105"/>
      <c r="C1577" s="113"/>
      <c r="D1577" s="113"/>
      <c r="E1577" s="116"/>
      <c r="F1577" s="197"/>
    </row>
    <row r="1578" spans="1:6" s="117" customFormat="1" ht="15.75">
      <c r="A1578" s="114"/>
      <c r="B1578" s="105"/>
      <c r="C1578" s="113"/>
      <c r="D1578" s="113"/>
      <c r="E1578" s="116"/>
      <c r="F1578" s="197"/>
    </row>
    <row r="1579" spans="1:6" s="117" customFormat="1" ht="15.75">
      <c r="A1579" s="114"/>
      <c r="B1579" s="105"/>
      <c r="C1579" s="113"/>
      <c r="D1579" s="113"/>
      <c r="E1579" s="116"/>
      <c r="F1579" s="197"/>
    </row>
    <row r="1580" spans="1:6" s="117" customFormat="1" ht="15.75">
      <c r="A1580" s="114"/>
      <c r="B1580" s="105"/>
      <c r="C1580" s="113"/>
      <c r="D1580" s="113"/>
      <c r="E1580" s="116"/>
      <c r="F1580" s="197"/>
    </row>
    <row r="1581" spans="1:6" s="117" customFormat="1" ht="15.75">
      <c r="A1581" s="114"/>
      <c r="B1581" s="105"/>
      <c r="C1581" s="113"/>
      <c r="D1581" s="113"/>
      <c r="E1581" s="116"/>
      <c r="F1581" s="197"/>
    </row>
    <row r="1582" spans="1:6" s="117" customFormat="1" ht="15.75">
      <c r="A1582" s="114"/>
      <c r="B1582" s="105"/>
      <c r="C1582" s="113"/>
      <c r="D1582" s="113"/>
      <c r="E1582" s="116"/>
      <c r="F1582" s="197"/>
    </row>
    <row r="1583" spans="1:6" s="117" customFormat="1" ht="15.75">
      <c r="A1583" s="114"/>
      <c r="B1583" s="105"/>
      <c r="C1583" s="113"/>
      <c r="D1583" s="113"/>
      <c r="E1583" s="116"/>
      <c r="F1583" s="197"/>
    </row>
    <row r="1584" spans="1:6" s="117" customFormat="1" ht="15.75">
      <c r="A1584" s="114"/>
      <c r="B1584" s="105"/>
      <c r="C1584" s="113"/>
      <c r="D1584" s="113"/>
      <c r="E1584" s="116"/>
      <c r="F1584" s="197"/>
    </row>
    <row r="1585" spans="1:6" s="117" customFormat="1" ht="15.75">
      <c r="A1585" s="114"/>
      <c r="B1585" s="105"/>
      <c r="C1585" s="113"/>
      <c r="D1585" s="113"/>
      <c r="E1585" s="116"/>
      <c r="F1585" s="197"/>
    </row>
    <row r="1586" spans="1:6" s="117" customFormat="1" ht="15.75">
      <c r="A1586" s="114"/>
      <c r="B1586" s="105"/>
      <c r="C1586" s="113"/>
      <c r="D1586" s="113"/>
      <c r="E1586" s="116"/>
      <c r="F1586" s="197"/>
    </row>
    <row r="1587" spans="1:6" s="117" customFormat="1" ht="15.75">
      <c r="A1587" s="114"/>
      <c r="B1587" s="105"/>
      <c r="C1587" s="113"/>
      <c r="D1587" s="113"/>
      <c r="E1587" s="116"/>
      <c r="F1587" s="197"/>
    </row>
    <row r="1588" spans="1:6" s="117" customFormat="1" ht="15.75">
      <c r="A1588" s="114"/>
      <c r="B1588" s="105"/>
      <c r="C1588" s="113"/>
      <c r="D1588" s="113"/>
      <c r="E1588" s="116"/>
      <c r="F1588" s="197"/>
    </row>
    <row r="1589" spans="1:6" s="117" customFormat="1" ht="15.75">
      <c r="A1589" s="114"/>
      <c r="B1589" s="105"/>
      <c r="C1589" s="113"/>
      <c r="D1589" s="113"/>
      <c r="E1589" s="116"/>
      <c r="F1589" s="197"/>
    </row>
    <row r="1590" spans="1:6" s="117" customFormat="1" ht="15.75">
      <c r="A1590" s="114"/>
      <c r="B1590" s="105"/>
      <c r="C1590" s="113"/>
      <c r="D1590" s="113"/>
      <c r="E1590" s="116"/>
      <c r="F1590" s="197"/>
    </row>
    <row r="1591" spans="1:6" s="117" customFormat="1" ht="15.75">
      <c r="A1591" s="114"/>
      <c r="B1591" s="105"/>
      <c r="C1591" s="113"/>
      <c r="D1591" s="113"/>
      <c r="E1591" s="116"/>
      <c r="F1591" s="197"/>
    </row>
    <row r="1592" spans="1:6" s="117" customFormat="1" ht="15.75">
      <c r="A1592" s="114"/>
      <c r="B1592" s="105"/>
      <c r="C1592" s="113"/>
      <c r="D1592" s="113"/>
      <c r="E1592" s="116"/>
      <c r="F1592" s="197"/>
    </row>
    <row r="1593" spans="1:6" s="117" customFormat="1" ht="15.75">
      <c r="A1593" s="114"/>
      <c r="B1593" s="105"/>
      <c r="C1593" s="113"/>
      <c r="D1593" s="113"/>
      <c r="E1593" s="116"/>
      <c r="F1593" s="197"/>
    </row>
    <row r="1594" spans="1:6" s="117" customFormat="1" ht="15.75">
      <c r="A1594" s="114"/>
      <c r="B1594" s="105"/>
      <c r="C1594" s="113"/>
      <c r="D1594" s="113"/>
      <c r="E1594" s="116"/>
      <c r="F1594" s="197"/>
    </row>
    <row r="1595" spans="1:6" s="117" customFormat="1" ht="15.75">
      <c r="A1595" s="114"/>
      <c r="B1595" s="105"/>
      <c r="C1595" s="113"/>
      <c r="D1595" s="113"/>
      <c r="E1595" s="116"/>
      <c r="F1595" s="197"/>
    </row>
    <row r="1596" spans="1:6" s="117" customFormat="1" ht="15.75">
      <c r="A1596" s="114"/>
      <c r="B1596" s="105"/>
      <c r="C1596" s="113"/>
      <c r="D1596" s="113"/>
      <c r="E1596" s="116"/>
      <c r="F1596" s="197"/>
    </row>
    <row r="1597" spans="1:6" s="117" customFormat="1" ht="15.75">
      <c r="A1597" s="114"/>
      <c r="B1597" s="105"/>
      <c r="C1597" s="113"/>
      <c r="D1597" s="113"/>
      <c r="E1597" s="116"/>
      <c r="F1597" s="197"/>
    </row>
    <row r="1598" spans="1:6" s="117" customFormat="1" ht="15.75">
      <c r="A1598" s="114"/>
      <c r="B1598" s="105"/>
      <c r="C1598" s="113"/>
      <c r="D1598" s="113"/>
      <c r="E1598" s="116"/>
      <c r="F1598" s="197"/>
    </row>
    <row r="1599" spans="1:6" s="117" customFormat="1" ht="15.75">
      <c r="A1599" s="114"/>
      <c r="B1599" s="105"/>
      <c r="C1599" s="113"/>
      <c r="D1599" s="113"/>
      <c r="E1599" s="116"/>
      <c r="F1599" s="197"/>
    </row>
    <row r="1600" spans="1:6" s="117" customFormat="1" ht="15.75">
      <c r="A1600" s="114"/>
      <c r="B1600" s="105"/>
      <c r="C1600" s="113"/>
      <c r="D1600" s="113"/>
      <c r="E1600" s="116"/>
      <c r="F1600" s="197"/>
    </row>
    <row r="1601" spans="1:6" s="117" customFormat="1" ht="15.75">
      <c r="A1601" s="114"/>
      <c r="B1601" s="105"/>
      <c r="C1601" s="113"/>
      <c r="D1601" s="113"/>
      <c r="E1601" s="116"/>
      <c r="F1601" s="197"/>
    </row>
    <row r="1602" spans="1:6" s="117" customFormat="1" ht="15.75">
      <c r="A1602" s="114"/>
      <c r="B1602" s="105"/>
      <c r="C1602" s="113"/>
      <c r="D1602" s="113"/>
      <c r="E1602" s="116"/>
      <c r="F1602" s="197"/>
    </row>
    <row r="1603" spans="1:6" s="117" customFormat="1" ht="15.75">
      <c r="A1603" s="114"/>
      <c r="B1603" s="105"/>
      <c r="C1603" s="113"/>
      <c r="D1603" s="113"/>
      <c r="E1603" s="116"/>
      <c r="F1603" s="197"/>
    </row>
    <row r="1604" spans="1:6" s="117" customFormat="1" ht="15.75">
      <c r="A1604" s="114"/>
      <c r="B1604" s="105"/>
      <c r="C1604" s="113"/>
      <c r="D1604" s="113"/>
      <c r="E1604" s="116"/>
      <c r="F1604" s="197"/>
    </row>
    <row r="1605" spans="1:6" s="117" customFormat="1" ht="15.75">
      <c r="A1605" s="114"/>
      <c r="B1605" s="105"/>
      <c r="C1605" s="113"/>
      <c r="D1605" s="113"/>
      <c r="E1605" s="116"/>
      <c r="F1605" s="197"/>
    </row>
    <row r="1606" spans="1:6" s="117" customFormat="1" ht="15.75">
      <c r="A1606" s="114"/>
      <c r="B1606" s="105"/>
      <c r="C1606" s="113"/>
      <c r="D1606" s="113"/>
      <c r="E1606" s="116"/>
      <c r="F1606" s="197"/>
    </row>
    <row r="1607" spans="1:6" s="117" customFormat="1" ht="15.75">
      <c r="A1607" s="114"/>
      <c r="B1607" s="105"/>
      <c r="C1607" s="113"/>
      <c r="D1607" s="113"/>
      <c r="E1607" s="116"/>
      <c r="F1607" s="197"/>
    </row>
    <row r="1608" spans="1:6" s="117" customFormat="1" ht="15.75">
      <c r="A1608" s="114"/>
      <c r="B1608" s="105"/>
      <c r="C1608" s="113"/>
      <c r="D1608" s="113"/>
      <c r="E1608" s="116"/>
      <c r="F1608" s="197"/>
    </row>
    <row r="1609" spans="1:6" s="117" customFormat="1" ht="15.75">
      <c r="A1609" s="114"/>
      <c r="B1609" s="105"/>
      <c r="C1609" s="113"/>
      <c r="D1609" s="113"/>
      <c r="E1609" s="116"/>
      <c r="F1609" s="197"/>
    </row>
    <row r="1610" spans="1:6" s="117" customFormat="1" ht="15.75">
      <c r="A1610" s="114"/>
      <c r="B1610" s="105"/>
      <c r="C1610" s="113"/>
      <c r="D1610" s="113"/>
      <c r="E1610" s="116"/>
      <c r="F1610" s="197"/>
    </row>
    <row r="1611" spans="1:6" s="117" customFormat="1" ht="15.75">
      <c r="A1611" s="114"/>
      <c r="B1611" s="105"/>
      <c r="C1611" s="113"/>
      <c r="D1611" s="113"/>
      <c r="E1611" s="116"/>
      <c r="F1611" s="197"/>
    </row>
    <row r="1612" spans="1:6" s="117" customFormat="1" ht="15.75">
      <c r="A1612" s="114"/>
      <c r="B1612" s="105"/>
      <c r="C1612" s="113"/>
      <c r="D1612" s="113"/>
      <c r="E1612" s="116"/>
      <c r="F1612" s="197"/>
    </row>
    <row r="1613" spans="1:6" s="117" customFormat="1" ht="15.75">
      <c r="A1613" s="114"/>
      <c r="B1613" s="105"/>
      <c r="C1613" s="113"/>
      <c r="D1613" s="113"/>
      <c r="E1613" s="116"/>
      <c r="F1613" s="197"/>
    </row>
    <row r="1614" spans="1:6" s="117" customFormat="1" ht="15.75">
      <c r="A1614" s="114"/>
      <c r="B1614" s="105"/>
      <c r="C1614" s="113"/>
      <c r="D1614" s="113"/>
      <c r="E1614" s="116"/>
      <c r="F1614" s="197"/>
    </row>
    <row r="1615" spans="1:6" s="117" customFormat="1" ht="15.75">
      <c r="A1615" s="114"/>
      <c r="B1615" s="105"/>
      <c r="C1615" s="113"/>
      <c r="D1615" s="113"/>
      <c r="E1615" s="116"/>
      <c r="F1615" s="197"/>
    </row>
    <row r="1616" spans="1:6" s="117" customFormat="1" ht="15.75">
      <c r="A1616" s="114"/>
      <c r="B1616" s="105"/>
      <c r="C1616" s="113"/>
      <c r="D1616" s="113"/>
      <c r="E1616" s="116"/>
      <c r="F1616" s="197"/>
    </row>
    <row r="1617" spans="1:6" s="117" customFormat="1" ht="15.75">
      <c r="A1617" s="114"/>
      <c r="B1617" s="105"/>
      <c r="C1617" s="113"/>
      <c r="D1617" s="113"/>
      <c r="E1617" s="116"/>
      <c r="F1617" s="197"/>
    </row>
    <row r="1618" spans="1:6" s="117" customFormat="1" ht="15.75">
      <c r="A1618" s="114"/>
      <c r="B1618" s="105"/>
      <c r="C1618" s="113"/>
      <c r="D1618" s="113"/>
      <c r="E1618" s="116"/>
      <c r="F1618" s="197"/>
    </row>
    <row r="1619" spans="1:6" s="117" customFormat="1" ht="15.75">
      <c r="A1619" s="114"/>
      <c r="B1619" s="105"/>
      <c r="C1619" s="113"/>
      <c r="D1619" s="113"/>
      <c r="E1619" s="116"/>
      <c r="F1619" s="197"/>
    </row>
    <row r="1620" spans="1:6" s="117" customFormat="1" ht="15.75">
      <c r="A1620" s="114"/>
      <c r="B1620" s="105"/>
      <c r="C1620" s="113"/>
      <c r="D1620" s="113"/>
      <c r="E1620" s="116"/>
      <c r="F1620" s="197"/>
    </row>
    <row r="1621" spans="1:6" s="117" customFormat="1" ht="15.75">
      <c r="A1621" s="114"/>
      <c r="B1621" s="105"/>
      <c r="C1621" s="113"/>
      <c r="D1621" s="113"/>
      <c r="E1621" s="116"/>
      <c r="F1621" s="197"/>
    </row>
    <row r="1622" spans="1:6" s="117" customFormat="1" ht="15.75">
      <c r="A1622" s="114"/>
      <c r="B1622" s="105"/>
      <c r="C1622" s="113"/>
      <c r="D1622" s="113"/>
      <c r="E1622" s="116"/>
      <c r="F1622" s="197"/>
    </row>
    <row r="1623" spans="1:6" s="117" customFormat="1" ht="15.75">
      <c r="A1623" s="114"/>
      <c r="B1623" s="105"/>
      <c r="C1623" s="113"/>
      <c r="D1623" s="113"/>
      <c r="E1623" s="116"/>
      <c r="F1623" s="197"/>
    </row>
    <row r="1624" spans="1:6" s="117" customFormat="1" ht="15.75">
      <c r="A1624" s="114"/>
      <c r="B1624" s="105"/>
      <c r="C1624" s="113"/>
      <c r="D1624" s="113"/>
      <c r="E1624" s="116"/>
      <c r="F1624" s="197"/>
    </row>
    <row r="1625" spans="1:6" s="117" customFormat="1" ht="15.75">
      <c r="A1625" s="114"/>
      <c r="B1625" s="105"/>
      <c r="C1625" s="113"/>
      <c r="D1625" s="113"/>
      <c r="E1625" s="116"/>
      <c r="F1625" s="197"/>
    </row>
    <row r="1626" spans="1:6" s="117" customFormat="1" ht="15.75">
      <c r="A1626" s="114"/>
      <c r="B1626" s="105"/>
      <c r="C1626" s="113"/>
      <c r="D1626" s="113"/>
      <c r="E1626" s="116"/>
      <c r="F1626" s="197"/>
    </row>
    <row r="1627" spans="1:6" s="117" customFormat="1" ht="15.75">
      <c r="A1627" s="114"/>
      <c r="B1627" s="105"/>
      <c r="C1627" s="113"/>
      <c r="D1627" s="113"/>
      <c r="E1627" s="116"/>
      <c r="F1627" s="197"/>
    </row>
    <row r="1628" spans="1:6" s="117" customFormat="1" ht="15.75">
      <c r="A1628" s="114"/>
      <c r="B1628" s="105"/>
      <c r="C1628" s="113"/>
      <c r="D1628" s="113"/>
      <c r="E1628" s="116"/>
      <c r="F1628" s="197"/>
    </row>
    <row r="1629" spans="1:6" s="117" customFormat="1" ht="15.75">
      <c r="A1629" s="114"/>
      <c r="B1629" s="105"/>
      <c r="C1629" s="113"/>
      <c r="D1629" s="113"/>
      <c r="E1629" s="116"/>
      <c r="F1629" s="197"/>
    </row>
    <row r="1630" spans="1:6" s="117" customFormat="1" ht="15.75">
      <c r="A1630" s="114"/>
      <c r="B1630" s="105"/>
      <c r="C1630" s="113"/>
      <c r="D1630" s="113"/>
      <c r="E1630" s="116"/>
      <c r="F1630" s="197"/>
    </row>
    <row r="1631" spans="1:6" s="117" customFormat="1" ht="15.75">
      <c r="A1631" s="114"/>
      <c r="B1631" s="105"/>
      <c r="C1631" s="113"/>
      <c r="D1631" s="113"/>
      <c r="E1631" s="116"/>
      <c r="F1631" s="197"/>
    </row>
    <row r="1632" spans="1:6" s="117" customFormat="1" ht="15.75">
      <c r="A1632" s="114"/>
      <c r="B1632" s="105"/>
      <c r="C1632" s="113"/>
      <c r="D1632" s="113"/>
      <c r="E1632" s="116"/>
      <c r="F1632" s="197"/>
    </row>
    <row r="1633" spans="1:6" s="117" customFormat="1" ht="15.75">
      <c r="A1633" s="114"/>
      <c r="B1633" s="105"/>
      <c r="C1633" s="113"/>
      <c r="D1633" s="113"/>
      <c r="E1633" s="116"/>
      <c r="F1633" s="197"/>
    </row>
    <row r="1634" spans="1:6" s="117" customFormat="1" ht="15.75">
      <c r="A1634" s="114"/>
      <c r="B1634" s="105"/>
      <c r="C1634" s="113"/>
      <c r="D1634" s="113"/>
      <c r="E1634" s="116"/>
      <c r="F1634" s="197"/>
    </row>
    <row r="1635" spans="1:6" s="117" customFormat="1" ht="15.75">
      <c r="A1635" s="114"/>
      <c r="B1635" s="105"/>
      <c r="C1635" s="113"/>
      <c r="D1635" s="113"/>
      <c r="E1635" s="116"/>
      <c r="F1635" s="197"/>
    </row>
    <row r="1636" spans="1:6" s="117" customFormat="1" ht="15.75">
      <c r="A1636" s="114"/>
      <c r="B1636" s="105"/>
      <c r="C1636" s="113"/>
      <c r="D1636" s="113"/>
      <c r="E1636" s="116"/>
      <c r="F1636" s="197"/>
    </row>
    <row r="1637" spans="1:6" s="117" customFormat="1" ht="15.75">
      <c r="A1637" s="114"/>
      <c r="B1637" s="105"/>
      <c r="C1637" s="113"/>
      <c r="D1637" s="113"/>
      <c r="E1637" s="116"/>
      <c r="F1637" s="197"/>
    </row>
    <row r="1638" spans="1:6" s="117" customFormat="1" ht="15.75">
      <c r="A1638" s="114"/>
      <c r="B1638" s="105"/>
      <c r="C1638" s="113"/>
      <c r="D1638" s="113"/>
      <c r="E1638" s="116"/>
      <c r="F1638" s="197"/>
    </row>
    <row r="1639" spans="1:6" s="117" customFormat="1" ht="15.75">
      <c r="A1639" s="114"/>
      <c r="B1639" s="105"/>
      <c r="C1639" s="113"/>
      <c r="D1639" s="113"/>
      <c r="E1639" s="116"/>
      <c r="F1639" s="197"/>
    </row>
    <row r="1640" spans="1:6" s="117" customFormat="1" ht="15.75">
      <c r="A1640" s="114"/>
      <c r="B1640" s="105"/>
      <c r="C1640" s="113"/>
      <c r="D1640" s="113"/>
      <c r="E1640" s="116"/>
      <c r="F1640" s="197"/>
    </row>
    <row r="1641" spans="1:6" s="117" customFormat="1" ht="15.75">
      <c r="A1641" s="114"/>
      <c r="B1641" s="105"/>
      <c r="C1641" s="113"/>
      <c r="D1641" s="113"/>
      <c r="E1641" s="116"/>
      <c r="F1641" s="197"/>
    </row>
    <row r="1642" spans="1:6" s="117" customFormat="1" ht="15.75">
      <c r="A1642" s="114"/>
      <c r="B1642" s="105"/>
      <c r="C1642" s="113"/>
      <c r="D1642" s="113"/>
      <c r="E1642" s="116"/>
      <c r="F1642" s="197"/>
    </row>
    <row r="1643" spans="1:6" s="117" customFormat="1" ht="15.75">
      <c r="A1643" s="114"/>
      <c r="B1643" s="105"/>
      <c r="C1643" s="113"/>
      <c r="D1643" s="113"/>
      <c r="E1643" s="116"/>
      <c r="F1643" s="197"/>
    </row>
    <row r="1644" spans="1:6" s="117" customFormat="1" ht="15.75">
      <c r="A1644" s="114"/>
      <c r="B1644" s="105"/>
      <c r="C1644" s="113"/>
      <c r="D1644" s="113"/>
      <c r="E1644" s="116"/>
      <c r="F1644" s="197"/>
    </row>
    <row r="1645" spans="1:6" s="117" customFormat="1" ht="15.75">
      <c r="A1645" s="114"/>
      <c r="B1645" s="105"/>
      <c r="C1645" s="113"/>
      <c r="D1645" s="113"/>
      <c r="E1645" s="116"/>
      <c r="F1645" s="197"/>
    </row>
    <row r="1646" spans="1:6" s="117" customFormat="1" ht="15.75">
      <c r="A1646" s="114"/>
      <c r="B1646" s="105"/>
      <c r="C1646" s="113"/>
      <c r="D1646" s="113"/>
      <c r="E1646" s="116"/>
      <c r="F1646" s="197"/>
    </row>
    <row r="1647" spans="1:6" s="117" customFormat="1" ht="15.75">
      <c r="A1647" s="114"/>
      <c r="B1647" s="105"/>
      <c r="C1647" s="113"/>
      <c r="D1647" s="113"/>
      <c r="E1647" s="116"/>
      <c r="F1647" s="197"/>
    </row>
    <row r="1648" spans="1:6" s="117" customFormat="1" ht="15.75">
      <c r="A1648" s="114"/>
      <c r="B1648" s="105"/>
      <c r="C1648" s="113"/>
      <c r="D1648" s="113"/>
      <c r="E1648" s="116"/>
      <c r="F1648" s="197"/>
    </row>
    <row r="1649" spans="1:6" s="117" customFormat="1" ht="15.75">
      <c r="A1649" s="114"/>
      <c r="B1649" s="105"/>
      <c r="C1649" s="113"/>
      <c r="D1649" s="113"/>
      <c r="E1649" s="116"/>
      <c r="F1649" s="197"/>
    </row>
    <row r="1650" spans="1:6" s="117" customFormat="1" ht="15.75">
      <c r="A1650" s="114"/>
      <c r="B1650" s="105"/>
      <c r="C1650" s="113"/>
      <c r="D1650" s="113"/>
      <c r="E1650" s="116"/>
      <c r="F1650" s="197"/>
    </row>
    <row r="1651" spans="1:6" s="117" customFormat="1" ht="15.75">
      <c r="A1651" s="114"/>
      <c r="B1651" s="105"/>
      <c r="C1651" s="113"/>
      <c r="D1651" s="113"/>
      <c r="E1651" s="116"/>
      <c r="F1651" s="197"/>
    </row>
    <row r="1652" spans="1:6" s="117" customFormat="1" ht="15.75">
      <c r="A1652" s="114"/>
      <c r="B1652" s="105"/>
      <c r="C1652" s="113"/>
      <c r="D1652" s="113"/>
      <c r="E1652" s="116"/>
      <c r="F1652" s="197"/>
    </row>
    <row r="1653" spans="1:6" s="117" customFormat="1" ht="15.75">
      <c r="A1653" s="114"/>
      <c r="B1653" s="105"/>
      <c r="C1653" s="113"/>
      <c r="D1653" s="113"/>
      <c r="E1653" s="116"/>
      <c r="F1653" s="197"/>
    </row>
    <row r="1654" spans="1:6" s="117" customFormat="1" ht="15.75">
      <c r="A1654" s="114"/>
      <c r="B1654" s="105"/>
      <c r="C1654" s="113"/>
      <c r="D1654" s="113"/>
      <c r="E1654" s="116"/>
      <c r="F1654" s="197"/>
    </row>
    <row r="1655" spans="1:6" s="117" customFormat="1" ht="15.75">
      <c r="A1655" s="114"/>
      <c r="B1655" s="105"/>
      <c r="C1655" s="113"/>
      <c r="D1655" s="113"/>
      <c r="E1655" s="116"/>
      <c r="F1655" s="197"/>
    </row>
    <row r="1656" spans="1:6" s="117" customFormat="1" ht="15.75">
      <c r="A1656" s="114"/>
      <c r="B1656" s="105"/>
      <c r="C1656" s="113"/>
      <c r="D1656" s="113"/>
      <c r="E1656" s="116"/>
      <c r="F1656" s="197"/>
    </row>
    <row r="1657" spans="1:6" s="117" customFormat="1" ht="15.75">
      <c r="A1657" s="114"/>
      <c r="B1657" s="105"/>
      <c r="C1657" s="113"/>
      <c r="D1657" s="113"/>
      <c r="E1657" s="116"/>
      <c r="F1657" s="197"/>
    </row>
    <row r="1658" spans="1:6" s="117" customFormat="1" ht="15.75">
      <c r="A1658" s="114"/>
      <c r="B1658" s="105"/>
      <c r="C1658" s="113"/>
      <c r="D1658" s="113"/>
      <c r="E1658" s="116"/>
      <c r="F1658" s="197"/>
    </row>
    <row r="1659" spans="1:6" s="117" customFormat="1" ht="15.75">
      <c r="A1659" s="114"/>
      <c r="B1659" s="105"/>
      <c r="C1659" s="113"/>
      <c r="D1659" s="113"/>
      <c r="E1659" s="116"/>
      <c r="F1659" s="197"/>
    </row>
    <row r="1660" spans="1:6" s="117" customFormat="1" ht="15.75">
      <c r="A1660" s="114"/>
      <c r="B1660" s="105"/>
      <c r="C1660" s="113"/>
      <c r="D1660" s="113"/>
      <c r="E1660" s="116"/>
      <c r="F1660" s="197"/>
    </row>
    <row r="1661" spans="1:6" s="117" customFormat="1" ht="15.75">
      <c r="A1661" s="114"/>
      <c r="B1661" s="105"/>
      <c r="C1661" s="113"/>
      <c r="D1661" s="113"/>
      <c r="E1661" s="116"/>
      <c r="F1661" s="197"/>
    </row>
    <row r="1662" spans="1:6" s="117" customFormat="1" ht="15.75">
      <c r="A1662" s="114"/>
      <c r="B1662" s="105"/>
      <c r="C1662" s="113"/>
      <c r="D1662" s="113"/>
      <c r="E1662" s="116"/>
      <c r="F1662" s="197"/>
    </row>
    <row r="1663" spans="1:6" s="117" customFormat="1" ht="15.75">
      <c r="A1663" s="114"/>
      <c r="B1663" s="105"/>
      <c r="C1663" s="113"/>
      <c r="D1663" s="113"/>
      <c r="E1663" s="116"/>
      <c r="F1663" s="197"/>
    </row>
    <row r="1664" spans="1:6" s="117" customFormat="1" ht="15.75">
      <c r="A1664" s="114"/>
      <c r="B1664" s="105"/>
      <c r="C1664" s="113"/>
      <c r="D1664" s="113"/>
      <c r="E1664" s="116"/>
      <c r="F1664" s="197"/>
    </row>
    <row r="1665" spans="1:6" s="117" customFormat="1" ht="15.75">
      <c r="A1665" s="114"/>
      <c r="B1665" s="105"/>
      <c r="C1665" s="113"/>
      <c r="D1665" s="113"/>
      <c r="E1665" s="116"/>
      <c r="F1665" s="197"/>
    </row>
    <row r="1666" spans="1:6" s="117" customFormat="1" ht="15.75">
      <c r="A1666" s="114"/>
      <c r="B1666" s="105"/>
      <c r="C1666" s="113"/>
      <c r="D1666" s="113"/>
      <c r="E1666" s="116"/>
      <c r="F1666" s="197"/>
    </row>
    <row r="1667" spans="1:6" s="117" customFormat="1" ht="15.75">
      <c r="A1667" s="114"/>
      <c r="B1667" s="105"/>
      <c r="C1667" s="113"/>
      <c r="D1667" s="113"/>
      <c r="E1667" s="116"/>
      <c r="F1667" s="197"/>
    </row>
    <row r="1668" spans="1:6" s="117" customFormat="1" ht="15.75">
      <c r="A1668" s="114"/>
      <c r="B1668" s="105"/>
      <c r="C1668" s="113"/>
      <c r="D1668" s="113"/>
      <c r="E1668" s="116"/>
      <c r="F1668" s="197"/>
    </row>
    <row r="1669" spans="1:6" s="117" customFormat="1" ht="15.75">
      <c r="A1669" s="114"/>
      <c r="B1669" s="105"/>
      <c r="C1669" s="113"/>
      <c r="D1669" s="113"/>
      <c r="E1669" s="116"/>
      <c r="F1669" s="197"/>
    </row>
    <row r="1670" spans="1:6" s="117" customFormat="1" ht="15.75">
      <c r="A1670" s="114"/>
      <c r="B1670" s="105"/>
      <c r="C1670" s="113"/>
      <c r="D1670" s="113"/>
      <c r="E1670" s="116"/>
      <c r="F1670" s="197"/>
    </row>
    <row r="1671" spans="1:6" s="117" customFormat="1" ht="15.75">
      <c r="A1671" s="114"/>
      <c r="B1671" s="105"/>
      <c r="C1671" s="113"/>
      <c r="D1671" s="113"/>
      <c r="E1671" s="116"/>
      <c r="F1671" s="197"/>
    </row>
    <row r="1672" spans="1:6" s="117" customFormat="1" ht="15.75">
      <c r="A1672" s="114"/>
      <c r="B1672" s="105"/>
      <c r="C1672" s="113"/>
      <c r="D1672" s="113"/>
      <c r="E1672" s="116"/>
      <c r="F1672" s="197"/>
    </row>
    <row r="1673" spans="1:6" s="117" customFormat="1" ht="15.75">
      <c r="A1673" s="114"/>
      <c r="B1673" s="105"/>
      <c r="C1673" s="113"/>
      <c r="D1673" s="113"/>
      <c r="E1673" s="116"/>
      <c r="F1673" s="197"/>
    </row>
    <row r="1674" spans="1:6" s="117" customFormat="1" ht="15.75">
      <c r="A1674" s="114"/>
      <c r="B1674" s="105"/>
      <c r="C1674" s="113"/>
      <c r="D1674" s="113"/>
      <c r="E1674" s="116"/>
      <c r="F1674" s="197"/>
    </row>
    <row r="1675" spans="1:6" s="117" customFormat="1" ht="15.75">
      <c r="A1675" s="114"/>
      <c r="B1675" s="105"/>
      <c r="C1675" s="113"/>
      <c r="D1675" s="113"/>
      <c r="E1675" s="116"/>
      <c r="F1675" s="197"/>
    </row>
    <row r="1676" spans="1:6" s="117" customFormat="1" ht="15.75">
      <c r="A1676" s="114"/>
      <c r="B1676" s="105"/>
      <c r="C1676" s="113"/>
      <c r="D1676" s="113"/>
      <c r="E1676" s="116"/>
      <c r="F1676" s="197"/>
    </row>
    <row r="1677" spans="1:6" s="117" customFormat="1" ht="15.75">
      <c r="A1677" s="114"/>
      <c r="B1677" s="105"/>
      <c r="C1677" s="113"/>
      <c r="D1677" s="113"/>
      <c r="E1677" s="116"/>
      <c r="F1677" s="197"/>
    </row>
    <row r="1678" spans="1:6" s="117" customFormat="1" ht="15.75">
      <c r="A1678" s="114"/>
      <c r="B1678" s="105"/>
      <c r="C1678" s="113"/>
      <c r="D1678" s="113"/>
      <c r="E1678" s="116"/>
      <c r="F1678" s="197"/>
    </row>
    <row r="1679" spans="1:6" s="117" customFormat="1" ht="15.75">
      <c r="A1679" s="114"/>
      <c r="B1679" s="105"/>
      <c r="C1679" s="113"/>
      <c r="D1679" s="113"/>
      <c r="E1679" s="116"/>
      <c r="F1679" s="197"/>
    </row>
    <row r="1680" spans="1:6" s="117" customFormat="1" ht="15.75">
      <c r="A1680" s="114"/>
      <c r="B1680" s="105"/>
      <c r="C1680" s="113"/>
      <c r="D1680" s="113"/>
      <c r="E1680" s="116"/>
      <c r="F1680" s="197"/>
    </row>
    <row r="1681" spans="1:6" s="117" customFormat="1" ht="15.75">
      <c r="A1681" s="114"/>
      <c r="B1681" s="105"/>
      <c r="C1681" s="113"/>
      <c r="D1681" s="113"/>
      <c r="E1681" s="116"/>
      <c r="F1681" s="197"/>
    </row>
    <row r="1682" spans="1:6" s="117" customFormat="1" ht="15.75">
      <c r="A1682" s="114"/>
      <c r="B1682" s="105"/>
      <c r="C1682" s="113"/>
      <c r="D1682" s="113"/>
      <c r="E1682" s="116"/>
      <c r="F1682" s="197"/>
    </row>
    <row r="1683" spans="1:6" s="117" customFormat="1" ht="15.75">
      <c r="A1683" s="114"/>
      <c r="B1683" s="105"/>
      <c r="C1683" s="113"/>
      <c r="D1683" s="113"/>
      <c r="E1683" s="116"/>
      <c r="F1683" s="197"/>
    </row>
    <row r="1684" spans="1:6" s="117" customFormat="1" ht="15.75">
      <c r="A1684" s="114"/>
      <c r="B1684" s="105"/>
      <c r="C1684" s="113"/>
      <c r="D1684" s="113"/>
      <c r="E1684" s="116"/>
      <c r="F1684" s="197"/>
    </row>
    <row r="1685" spans="1:6" s="117" customFormat="1" ht="15.75">
      <c r="A1685" s="114"/>
      <c r="B1685" s="105"/>
      <c r="C1685" s="113"/>
      <c r="D1685" s="113"/>
      <c r="E1685" s="116"/>
      <c r="F1685" s="197"/>
    </row>
    <row r="1686" spans="1:6" s="117" customFormat="1" ht="15.75">
      <c r="A1686" s="114"/>
      <c r="B1686" s="105"/>
      <c r="C1686" s="113"/>
      <c r="D1686" s="113"/>
      <c r="E1686" s="116"/>
      <c r="F1686" s="197"/>
    </row>
    <row r="1687" spans="1:6" s="117" customFormat="1" ht="15.75">
      <c r="A1687" s="114"/>
      <c r="B1687" s="105"/>
      <c r="C1687" s="113"/>
      <c r="D1687" s="113"/>
      <c r="E1687" s="116"/>
      <c r="F1687" s="197"/>
    </row>
    <row r="1688" spans="1:6" s="117" customFormat="1" ht="15.75">
      <c r="A1688" s="114"/>
      <c r="B1688" s="105"/>
      <c r="C1688" s="113"/>
      <c r="D1688" s="113"/>
      <c r="E1688" s="116"/>
      <c r="F1688" s="197"/>
    </row>
    <row r="1689" spans="1:6" s="117" customFormat="1" ht="15.75">
      <c r="A1689" s="114"/>
      <c r="B1689" s="105"/>
      <c r="C1689" s="113"/>
      <c r="D1689" s="113"/>
      <c r="E1689" s="116"/>
      <c r="F1689" s="197"/>
    </row>
    <row r="1690" spans="1:6" s="117" customFormat="1" ht="15.75">
      <c r="A1690" s="114"/>
      <c r="B1690" s="105"/>
      <c r="C1690" s="113"/>
      <c r="D1690" s="113"/>
      <c r="E1690" s="116"/>
      <c r="F1690" s="197"/>
    </row>
    <row r="1691" spans="1:6" s="117" customFormat="1" ht="15.75">
      <c r="A1691" s="114"/>
      <c r="B1691" s="105"/>
      <c r="C1691" s="113"/>
      <c r="D1691" s="113"/>
      <c r="E1691" s="116"/>
      <c r="F1691" s="197"/>
    </row>
    <row r="1692" spans="1:6" s="117" customFormat="1" ht="15.75">
      <c r="A1692" s="114"/>
      <c r="B1692" s="105"/>
      <c r="C1692" s="113"/>
      <c r="D1692" s="113"/>
      <c r="E1692" s="116"/>
      <c r="F1692" s="197"/>
    </row>
    <row r="1693" spans="1:6" s="117" customFormat="1" ht="15.75">
      <c r="A1693" s="114"/>
      <c r="B1693" s="105"/>
      <c r="C1693" s="113"/>
      <c r="D1693" s="113"/>
      <c r="E1693" s="116"/>
      <c r="F1693" s="197"/>
    </row>
    <row r="1694" spans="1:6" s="117" customFormat="1" ht="15.75">
      <c r="A1694" s="114"/>
      <c r="B1694" s="105"/>
      <c r="C1694" s="113"/>
      <c r="D1694" s="113"/>
      <c r="E1694" s="116"/>
      <c r="F1694" s="197"/>
    </row>
    <row r="1695" spans="1:6" s="117" customFormat="1" ht="15.75">
      <c r="A1695" s="114"/>
      <c r="B1695" s="105"/>
      <c r="C1695" s="113"/>
      <c r="D1695" s="113"/>
      <c r="E1695" s="116"/>
      <c r="F1695" s="197"/>
    </row>
    <row r="1696" spans="1:6" s="117" customFormat="1" ht="15.75">
      <c r="A1696" s="114"/>
      <c r="B1696" s="105"/>
      <c r="C1696" s="113"/>
      <c r="D1696" s="113"/>
      <c r="E1696" s="116"/>
      <c r="F1696" s="197"/>
    </row>
    <row r="1697" spans="1:6" s="117" customFormat="1" ht="15.75">
      <c r="A1697" s="114"/>
      <c r="B1697" s="105"/>
      <c r="C1697" s="113"/>
      <c r="D1697" s="113"/>
      <c r="E1697" s="116"/>
      <c r="F1697" s="197"/>
    </row>
    <row r="1698" spans="1:6" s="117" customFormat="1" ht="15.75">
      <c r="A1698" s="114"/>
      <c r="B1698" s="105"/>
      <c r="C1698" s="113"/>
      <c r="D1698" s="113"/>
      <c r="E1698" s="116"/>
      <c r="F1698" s="197"/>
    </row>
    <row r="1699" spans="1:6" s="117" customFormat="1" ht="15.75">
      <c r="A1699" s="114"/>
      <c r="B1699" s="105"/>
      <c r="C1699" s="113"/>
      <c r="D1699" s="113"/>
      <c r="E1699" s="116"/>
      <c r="F1699" s="197"/>
    </row>
    <row r="1700" spans="1:6" s="117" customFormat="1" ht="15.75">
      <c r="A1700" s="114"/>
      <c r="B1700" s="105"/>
      <c r="C1700" s="113"/>
      <c r="D1700" s="113"/>
      <c r="E1700" s="116"/>
      <c r="F1700" s="197"/>
    </row>
    <row r="1701" spans="1:6" s="117" customFormat="1" ht="15.75">
      <c r="A1701" s="114"/>
      <c r="B1701" s="105"/>
      <c r="C1701" s="113"/>
      <c r="D1701" s="113"/>
      <c r="E1701" s="116"/>
      <c r="F1701" s="197"/>
    </row>
    <row r="1702" spans="1:6" s="117" customFormat="1" ht="15.75">
      <c r="A1702" s="114"/>
      <c r="B1702" s="105"/>
      <c r="C1702" s="113"/>
      <c r="D1702" s="113"/>
      <c r="E1702" s="116"/>
      <c r="F1702" s="197"/>
    </row>
    <row r="1703" spans="1:6" s="117" customFormat="1" ht="15.75">
      <c r="A1703" s="114"/>
      <c r="B1703" s="105"/>
      <c r="C1703" s="113"/>
      <c r="D1703" s="113"/>
      <c r="E1703" s="116"/>
      <c r="F1703" s="197"/>
    </row>
    <row r="1704" spans="1:6" s="117" customFormat="1" ht="15.75">
      <c r="A1704" s="114"/>
      <c r="B1704" s="105"/>
      <c r="C1704" s="113"/>
      <c r="D1704" s="113"/>
      <c r="E1704" s="116"/>
      <c r="F1704" s="197"/>
    </row>
    <row r="1705" spans="1:6" s="117" customFormat="1" ht="15.75">
      <c r="A1705" s="114"/>
      <c r="B1705" s="105"/>
      <c r="C1705" s="113"/>
      <c r="D1705" s="113"/>
      <c r="E1705" s="116"/>
      <c r="F1705" s="197"/>
    </row>
    <row r="1706" spans="1:6" s="117" customFormat="1" ht="15.75">
      <c r="A1706" s="114"/>
      <c r="B1706" s="105"/>
      <c r="C1706" s="113"/>
      <c r="D1706" s="113"/>
      <c r="E1706" s="116"/>
      <c r="F1706" s="197"/>
    </row>
    <row r="1707" spans="1:6" s="117" customFormat="1" ht="15.75">
      <c r="A1707" s="114"/>
      <c r="B1707" s="105"/>
      <c r="C1707" s="113"/>
      <c r="D1707" s="113"/>
      <c r="E1707" s="116"/>
      <c r="F1707" s="197"/>
    </row>
    <row r="1708" spans="1:6" s="117" customFormat="1" ht="15.75">
      <c r="A1708" s="114"/>
      <c r="B1708" s="105"/>
      <c r="C1708" s="113"/>
      <c r="D1708" s="113"/>
      <c r="E1708" s="116"/>
      <c r="F1708" s="197"/>
    </row>
    <row r="1709" spans="1:6" s="117" customFormat="1" ht="15.75">
      <c r="A1709" s="114"/>
      <c r="B1709" s="105"/>
      <c r="C1709" s="113"/>
      <c r="D1709" s="113"/>
      <c r="E1709" s="116"/>
      <c r="F1709" s="197"/>
    </row>
    <row r="1710" spans="1:6" s="117" customFormat="1" ht="15.75">
      <c r="A1710" s="114"/>
      <c r="B1710" s="105"/>
      <c r="C1710" s="113"/>
      <c r="D1710" s="113"/>
      <c r="E1710" s="116"/>
      <c r="F1710" s="197"/>
    </row>
    <row r="1711" spans="1:6" s="117" customFormat="1" ht="15.75">
      <c r="A1711" s="114"/>
      <c r="B1711" s="105"/>
      <c r="C1711" s="113"/>
      <c r="D1711" s="113"/>
      <c r="E1711" s="116"/>
      <c r="F1711" s="197"/>
    </row>
    <row r="1712" spans="1:6" s="117" customFormat="1" ht="15.75">
      <c r="A1712" s="114"/>
      <c r="B1712" s="105"/>
      <c r="C1712" s="113"/>
      <c r="D1712" s="113"/>
      <c r="E1712" s="116"/>
      <c r="F1712" s="197"/>
    </row>
    <row r="1713" spans="1:6" s="117" customFormat="1" ht="15.75">
      <c r="A1713" s="114"/>
      <c r="B1713" s="105"/>
      <c r="C1713" s="113"/>
      <c r="D1713" s="113"/>
      <c r="E1713" s="116"/>
      <c r="F1713" s="197"/>
    </row>
    <row r="1714" spans="1:6" s="117" customFormat="1" ht="15.75">
      <c r="A1714" s="114"/>
      <c r="B1714" s="105"/>
      <c r="C1714" s="113"/>
      <c r="D1714" s="113"/>
      <c r="E1714" s="116"/>
      <c r="F1714" s="197"/>
    </row>
    <row r="1715" spans="1:6" s="117" customFormat="1" ht="15.75">
      <c r="A1715" s="114"/>
      <c r="B1715" s="105"/>
      <c r="C1715" s="113"/>
      <c r="D1715" s="113"/>
      <c r="E1715" s="116"/>
      <c r="F1715" s="197"/>
    </row>
    <row r="1716" spans="1:6" s="117" customFormat="1" ht="15.75">
      <c r="A1716" s="114"/>
      <c r="B1716" s="105"/>
      <c r="C1716" s="113"/>
      <c r="D1716" s="113"/>
      <c r="E1716" s="116"/>
      <c r="F1716" s="197"/>
    </row>
    <row r="1717" spans="1:6" s="117" customFormat="1" ht="15.75">
      <c r="A1717" s="114"/>
      <c r="B1717" s="105"/>
      <c r="C1717" s="113"/>
      <c r="D1717" s="113"/>
      <c r="E1717" s="116"/>
      <c r="F1717" s="197"/>
    </row>
    <row r="1718" spans="1:6" s="117" customFormat="1" ht="15.75">
      <c r="A1718" s="114"/>
      <c r="B1718" s="105"/>
      <c r="C1718" s="113"/>
      <c r="D1718" s="113"/>
      <c r="E1718" s="116"/>
      <c r="F1718" s="197"/>
    </row>
    <row r="1719" spans="1:6" s="117" customFormat="1" ht="15.75">
      <c r="A1719" s="114"/>
      <c r="B1719" s="105"/>
      <c r="C1719" s="113"/>
      <c r="D1719" s="113"/>
      <c r="E1719" s="116"/>
      <c r="F1719" s="197"/>
    </row>
    <row r="1720" spans="1:6" s="117" customFormat="1" ht="15.75">
      <c r="A1720" s="114"/>
      <c r="B1720" s="105"/>
      <c r="C1720" s="113"/>
      <c r="D1720" s="113"/>
      <c r="E1720" s="116"/>
      <c r="F1720" s="197"/>
    </row>
    <row r="1721" spans="1:6" s="117" customFormat="1" ht="15.75">
      <c r="A1721" s="114"/>
      <c r="B1721" s="105"/>
      <c r="C1721" s="113"/>
      <c r="D1721" s="113"/>
      <c r="E1721" s="116"/>
      <c r="F1721" s="197"/>
    </row>
    <row r="1722" spans="1:6" s="117" customFormat="1" ht="15.75">
      <c r="A1722" s="114"/>
      <c r="B1722" s="105"/>
      <c r="C1722" s="113"/>
      <c r="D1722" s="113"/>
      <c r="E1722" s="116"/>
      <c r="F1722" s="197"/>
    </row>
    <row r="1723" spans="1:6" s="117" customFormat="1" ht="15.75">
      <c r="A1723" s="114"/>
      <c r="B1723" s="105"/>
      <c r="C1723" s="113"/>
      <c r="D1723" s="113"/>
      <c r="E1723" s="116"/>
      <c r="F1723" s="197"/>
    </row>
    <row r="1724" spans="1:6" s="117" customFormat="1" ht="15.75">
      <c r="A1724" s="114"/>
      <c r="B1724" s="105"/>
      <c r="C1724" s="113"/>
      <c r="D1724" s="113"/>
      <c r="E1724" s="116"/>
      <c r="F1724" s="197"/>
    </row>
    <row r="1725" spans="1:6" s="117" customFormat="1" ht="15.75">
      <c r="A1725" s="114"/>
      <c r="B1725" s="105"/>
      <c r="C1725" s="113"/>
      <c r="D1725" s="113"/>
      <c r="E1725" s="116"/>
      <c r="F1725" s="197"/>
    </row>
    <row r="1726" spans="1:6" s="117" customFormat="1" ht="15.75">
      <c r="A1726" s="114"/>
      <c r="B1726" s="105"/>
      <c r="C1726" s="113"/>
      <c r="D1726" s="113"/>
      <c r="E1726" s="116"/>
      <c r="F1726" s="197"/>
    </row>
    <row r="1727" spans="1:6" s="117" customFormat="1" ht="15.75">
      <c r="A1727" s="114"/>
      <c r="B1727" s="105"/>
      <c r="C1727" s="113"/>
      <c r="D1727" s="113"/>
      <c r="E1727" s="116"/>
      <c r="F1727" s="197"/>
    </row>
    <row r="1728" spans="1:6" s="117" customFormat="1" ht="15.75">
      <c r="A1728" s="114"/>
      <c r="B1728" s="105"/>
      <c r="C1728" s="113"/>
      <c r="D1728" s="113"/>
      <c r="E1728" s="116"/>
      <c r="F1728" s="197"/>
    </row>
    <row r="1729" spans="1:6" s="117" customFormat="1" ht="15.75">
      <c r="A1729" s="114"/>
      <c r="B1729" s="105"/>
      <c r="C1729" s="113"/>
      <c r="D1729" s="113"/>
      <c r="E1729" s="116"/>
      <c r="F1729" s="197"/>
    </row>
    <row r="1730" spans="1:6" s="117" customFormat="1" ht="15.75">
      <c r="A1730" s="114"/>
      <c r="B1730" s="105"/>
      <c r="C1730" s="113"/>
      <c r="D1730" s="113"/>
      <c r="E1730" s="116"/>
      <c r="F1730" s="197"/>
    </row>
    <row r="1731" spans="1:6" s="117" customFormat="1" ht="15.75">
      <c r="A1731" s="114"/>
      <c r="B1731" s="105"/>
      <c r="C1731" s="113"/>
      <c r="D1731" s="113"/>
      <c r="E1731" s="116"/>
      <c r="F1731" s="197"/>
    </row>
    <row r="1732" spans="1:6" s="117" customFormat="1" ht="15.75">
      <c r="A1732" s="114"/>
      <c r="B1732" s="105"/>
      <c r="C1732" s="113"/>
      <c r="D1732" s="113"/>
      <c r="E1732" s="116"/>
      <c r="F1732" s="197"/>
    </row>
    <row r="1733" spans="1:6" s="117" customFormat="1" ht="15.75">
      <c r="A1733" s="114"/>
      <c r="B1733" s="105"/>
      <c r="C1733" s="113"/>
      <c r="D1733" s="113"/>
      <c r="E1733" s="116"/>
      <c r="F1733" s="197"/>
    </row>
    <row r="1734" spans="1:6" s="117" customFormat="1" ht="15.75">
      <c r="A1734" s="114"/>
      <c r="B1734" s="105"/>
      <c r="C1734" s="113"/>
      <c r="D1734" s="113"/>
      <c r="E1734" s="116"/>
      <c r="F1734" s="197"/>
    </row>
    <row r="1735" spans="1:6" s="117" customFormat="1" ht="15.75">
      <c r="A1735" s="114"/>
      <c r="B1735" s="105"/>
      <c r="C1735" s="113"/>
      <c r="D1735" s="113"/>
      <c r="E1735" s="116"/>
      <c r="F1735" s="197"/>
    </row>
    <row r="1736" spans="1:6" s="117" customFormat="1" ht="15.75">
      <c r="A1736" s="114"/>
      <c r="B1736" s="105"/>
      <c r="C1736" s="113"/>
      <c r="D1736" s="113"/>
      <c r="E1736" s="116"/>
      <c r="F1736" s="197"/>
    </row>
    <row r="1737" spans="1:6" s="117" customFormat="1" ht="15.75">
      <c r="A1737" s="114"/>
      <c r="B1737" s="105"/>
      <c r="C1737" s="113"/>
      <c r="D1737" s="113"/>
      <c r="E1737" s="116"/>
      <c r="F1737" s="197"/>
    </row>
    <row r="1738" spans="1:6" s="117" customFormat="1" ht="15.75">
      <c r="A1738" s="114"/>
      <c r="B1738" s="105"/>
      <c r="C1738" s="113"/>
      <c r="D1738" s="113"/>
      <c r="E1738" s="116"/>
      <c r="F1738" s="197"/>
    </row>
    <row r="1739" spans="1:6" s="117" customFormat="1" ht="15.75">
      <c r="A1739" s="114"/>
      <c r="B1739" s="105"/>
      <c r="C1739" s="113"/>
      <c r="D1739" s="113"/>
      <c r="E1739" s="116"/>
      <c r="F1739" s="197"/>
    </row>
    <row r="1740" spans="1:6" s="117" customFormat="1" ht="15.75">
      <c r="A1740" s="114"/>
      <c r="B1740" s="105"/>
      <c r="C1740" s="113"/>
      <c r="D1740" s="113"/>
      <c r="E1740" s="116"/>
      <c r="F1740" s="197"/>
    </row>
    <row r="1741" spans="1:6" s="117" customFormat="1" ht="15.75">
      <c r="A1741" s="114"/>
      <c r="B1741" s="105"/>
      <c r="C1741" s="113"/>
      <c r="D1741" s="113"/>
      <c r="E1741" s="116"/>
      <c r="F1741" s="197"/>
    </row>
    <row r="1742" spans="1:6" s="117" customFormat="1" ht="15.75">
      <c r="A1742" s="114"/>
      <c r="B1742" s="105"/>
      <c r="C1742" s="113"/>
      <c r="D1742" s="113"/>
      <c r="E1742" s="116"/>
      <c r="F1742" s="197"/>
    </row>
    <row r="1743" spans="1:6" s="117" customFormat="1" ht="15.75">
      <c r="A1743" s="114"/>
      <c r="B1743" s="105"/>
      <c r="C1743" s="113"/>
      <c r="D1743" s="113"/>
      <c r="E1743" s="116"/>
      <c r="F1743" s="197"/>
    </row>
    <row r="1744" spans="1:6" s="117" customFormat="1" ht="15.75">
      <c r="A1744" s="114"/>
      <c r="B1744" s="105"/>
      <c r="C1744" s="113"/>
      <c r="D1744" s="113"/>
      <c r="E1744" s="116"/>
      <c r="F1744" s="197"/>
    </row>
    <row r="1745" spans="1:6" s="117" customFormat="1" ht="15.75">
      <c r="A1745" s="114"/>
      <c r="B1745" s="105"/>
      <c r="C1745" s="113"/>
      <c r="D1745" s="113"/>
      <c r="E1745" s="116"/>
      <c r="F1745" s="197"/>
    </row>
    <row r="1746" spans="1:6" s="117" customFormat="1" ht="15.75">
      <c r="A1746" s="114"/>
      <c r="B1746" s="105"/>
      <c r="C1746" s="113"/>
      <c r="D1746" s="113"/>
      <c r="E1746" s="116"/>
      <c r="F1746" s="197"/>
    </row>
    <row r="1747" spans="1:6" s="117" customFormat="1" ht="15.75">
      <c r="A1747" s="114"/>
      <c r="B1747" s="105"/>
      <c r="C1747" s="113"/>
      <c r="D1747" s="113"/>
      <c r="E1747" s="116"/>
      <c r="F1747" s="197"/>
    </row>
    <row r="1748" spans="1:6" s="117" customFormat="1" ht="15.75">
      <c r="A1748" s="114"/>
      <c r="B1748" s="105"/>
      <c r="C1748" s="113"/>
      <c r="D1748" s="113"/>
      <c r="E1748" s="116"/>
      <c r="F1748" s="197"/>
    </row>
    <row r="1749" spans="1:6" s="117" customFormat="1" ht="15.75">
      <c r="A1749" s="114"/>
      <c r="B1749" s="105"/>
      <c r="C1749" s="113"/>
      <c r="D1749" s="113"/>
      <c r="E1749" s="116"/>
      <c r="F1749" s="197"/>
    </row>
    <row r="1750" spans="1:6" s="117" customFormat="1" ht="15.75">
      <c r="A1750" s="114"/>
      <c r="B1750" s="105"/>
      <c r="C1750" s="113"/>
      <c r="D1750" s="113"/>
      <c r="E1750" s="116"/>
      <c r="F1750" s="197"/>
    </row>
    <row r="1751" spans="1:6" s="117" customFormat="1" ht="15.75">
      <c r="A1751" s="114"/>
      <c r="B1751" s="105"/>
      <c r="C1751" s="113"/>
      <c r="D1751" s="113"/>
      <c r="E1751" s="116"/>
      <c r="F1751" s="197"/>
    </row>
    <row r="1752" spans="1:6" s="117" customFormat="1" ht="15.75">
      <c r="A1752" s="114"/>
      <c r="B1752" s="105"/>
      <c r="C1752" s="113"/>
      <c r="D1752" s="113"/>
      <c r="E1752" s="116"/>
      <c r="F1752" s="197"/>
    </row>
    <row r="1753" spans="1:6" s="117" customFormat="1" ht="15.75">
      <c r="A1753" s="114"/>
      <c r="B1753" s="105"/>
      <c r="C1753" s="113"/>
      <c r="D1753" s="113"/>
      <c r="E1753" s="116"/>
      <c r="F1753" s="197"/>
    </row>
    <row r="1754" spans="1:6" s="117" customFormat="1" ht="15.75">
      <c r="A1754" s="114"/>
      <c r="B1754" s="105"/>
      <c r="C1754" s="113"/>
      <c r="D1754" s="113"/>
      <c r="E1754" s="116"/>
      <c r="F1754" s="197"/>
    </row>
    <row r="1755" spans="1:6" s="117" customFormat="1" ht="15.75">
      <c r="A1755" s="114"/>
      <c r="B1755" s="105"/>
      <c r="C1755" s="113"/>
      <c r="D1755" s="113"/>
      <c r="E1755" s="116"/>
      <c r="F1755" s="197"/>
    </row>
    <row r="1756" spans="1:6" s="117" customFormat="1" ht="15.75">
      <c r="A1756" s="114"/>
      <c r="B1756" s="105"/>
      <c r="C1756" s="113"/>
      <c r="D1756" s="113"/>
      <c r="E1756" s="116"/>
      <c r="F1756" s="197"/>
    </row>
    <row r="1757" spans="1:6" s="117" customFormat="1" ht="15.75">
      <c r="A1757" s="114"/>
      <c r="B1757" s="105"/>
      <c r="C1757" s="113"/>
      <c r="D1757" s="113"/>
      <c r="E1757" s="116"/>
      <c r="F1757" s="197"/>
    </row>
    <row r="1758" spans="1:6" s="117" customFormat="1" ht="15.75">
      <c r="A1758" s="114"/>
      <c r="B1758" s="105"/>
      <c r="C1758" s="113"/>
      <c r="D1758" s="113"/>
      <c r="E1758" s="116"/>
      <c r="F1758" s="197"/>
    </row>
    <row r="1759" spans="1:6" s="117" customFormat="1" ht="15.75">
      <c r="A1759" s="114"/>
      <c r="B1759" s="105"/>
      <c r="C1759" s="113"/>
      <c r="D1759" s="113"/>
      <c r="E1759" s="116"/>
      <c r="F1759" s="197"/>
    </row>
    <row r="1760" spans="1:6" s="117" customFormat="1" ht="15.75">
      <c r="A1760" s="114"/>
      <c r="B1760" s="105"/>
      <c r="C1760" s="113"/>
      <c r="D1760" s="113"/>
      <c r="E1760" s="116"/>
      <c r="F1760" s="197"/>
    </row>
    <row r="1761" spans="1:6" s="117" customFormat="1" ht="15.75">
      <c r="A1761" s="114"/>
      <c r="B1761" s="105"/>
      <c r="C1761" s="113"/>
      <c r="D1761" s="113"/>
      <c r="E1761" s="116"/>
      <c r="F1761" s="197"/>
    </row>
    <row r="1762" spans="1:6" s="117" customFormat="1" ht="15.75">
      <c r="A1762" s="114"/>
      <c r="B1762" s="105"/>
      <c r="C1762" s="113"/>
      <c r="D1762" s="113"/>
      <c r="E1762" s="116"/>
      <c r="F1762" s="197"/>
    </row>
    <row r="1763" spans="1:6" s="117" customFormat="1" ht="15.75">
      <c r="A1763" s="114"/>
      <c r="B1763" s="105"/>
      <c r="C1763" s="113"/>
      <c r="D1763" s="113"/>
      <c r="E1763" s="116"/>
      <c r="F1763" s="197"/>
    </row>
    <row r="1764" spans="1:6" s="117" customFormat="1" ht="15.75">
      <c r="A1764" s="114"/>
      <c r="B1764" s="105"/>
      <c r="C1764" s="113"/>
      <c r="D1764" s="113"/>
      <c r="E1764" s="116"/>
      <c r="F1764" s="197"/>
    </row>
    <row r="1765" spans="1:6" s="117" customFormat="1" ht="15.75">
      <c r="A1765" s="114"/>
      <c r="B1765" s="105"/>
      <c r="C1765" s="113"/>
      <c r="D1765" s="113"/>
      <c r="E1765" s="116"/>
      <c r="F1765" s="197"/>
    </row>
    <row r="1766" spans="1:6" s="117" customFormat="1" ht="15.75">
      <c r="A1766" s="114"/>
      <c r="B1766" s="105"/>
      <c r="C1766" s="113"/>
      <c r="D1766" s="113"/>
      <c r="E1766" s="116"/>
      <c r="F1766" s="197"/>
    </row>
    <row r="1767" spans="1:6" s="117" customFormat="1" ht="15.75">
      <c r="A1767" s="114"/>
      <c r="B1767" s="105"/>
      <c r="C1767" s="113"/>
      <c r="D1767" s="113"/>
      <c r="E1767" s="116"/>
      <c r="F1767" s="197"/>
    </row>
    <row r="1768" spans="1:6" s="117" customFormat="1" ht="15.75">
      <c r="A1768" s="114"/>
      <c r="B1768" s="105"/>
      <c r="C1768" s="113"/>
      <c r="D1768" s="113"/>
      <c r="E1768" s="116"/>
      <c r="F1768" s="197"/>
    </row>
    <row r="1769" spans="1:6" s="117" customFormat="1" ht="15.75">
      <c r="A1769" s="114"/>
      <c r="B1769" s="105"/>
      <c r="C1769" s="113"/>
      <c r="D1769" s="113"/>
      <c r="E1769" s="116"/>
      <c r="F1769" s="197"/>
    </row>
    <row r="1770" spans="1:6" s="117" customFormat="1" ht="15.75">
      <c r="A1770" s="114"/>
      <c r="B1770" s="105"/>
      <c r="C1770" s="113"/>
      <c r="D1770" s="113"/>
      <c r="E1770" s="116"/>
      <c r="F1770" s="197"/>
    </row>
    <row r="1771" spans="1:6" s="117" customFormat="1" ht="15.75">
      <c r="A1771" s="114"/>
      <c r="B1771" s="105"/>
      <c r="C1771" s="113"/>
      <c r="D1771" s="113"/>
      <c r="E1771" s="116"/>
      <c r="F1771" s="197"/>
    </row>
    <row r="1772" spans="1:6" s="117" customFormat="1" ht="15.75">
      <c r="A1772" s="114"/>
      <c r="B1772" s="105"/>
      <c r="C1772" s="113"/>
      <c r="D1772" s="113"/>
      <c r="E1772" s="116"/>
      <c r="F1772" s="197"/>
    </row>
    <row r="1773" spans="1:6" s="117" customFormat="1" ht="15.75">
      <c r="A1773" s="114"/>
      <c r="B1773" s="105"/>
      <c r="C1773" s="113"/>
      <c r="D1773" s="113"/>
      <c r="E1773" s="116"/>
      <c r="F1773" s="197"/>
    </row>
    <row r="1774" spans="1:6" s="117" customFormat="1" ht="15.75">
      <c r="A1774" s="114"/>
      <c r="B1774" s="105"/>
      <c r="C1774" s="113"/>
      <c r="D1774" s="113"/>
      <c r="E1774" s="116"/>
      <c r="F1774" s="197"/>
    </row>
    <row r="1775" spans="1:6" s="117" customFormat="1" ht="15.75">
      <c r="A1775" s="114"/>
      <c r="B1775" s="105"/>
      <c r="C1775" s="113"/>
      <c r="D1775" s="113"/>
      <c r="E1775" s="116"/>
      <c r="F1775" s="197"/>
    </row>
    <row r="1776" spans="1:6" s="117" customFormat="1" ht="15.75">
      <c r="A1776" s="114"/>
      <c r="B1776" s="105"/>
      <c r="C1776" s="113"/>
      <c r="D1776" s="113"/>
      <c r="E1776" s="116"/>
      <c r="F1776" s="197"/>
    </row>
    <row r="1777" spans="1:6" s="117" customFormat="1" ht="15.75">
      <c r="A1777" s="114"/>
      <c r="B1777" s="105"/>
      <c r="C1777" s="113"/>
      <c r="D1777" s="113"/>
      <c r="E1777" s="116"/>
      <c r="F1777" s="197"/>
    </row>
    <row r="1778" spans="1:6" s="117" customFormat="1" ht="15.75">
      <c r="A1778" s="114"/>
      <c r="B1778" s="105"/>
      <c r="C1778" s="113"/>
      <c r="D1778" s="113"/>
      <c r="E1778" s="116"/>
      <c r="F1778" s="197"/>
    </row>
    <row r="1779" spans="1:6" s="117" customFormat="1" ht="15.75">
      <c r="A1779" s="114"/>
      <c r="B1779" s="105"/>
      <c r="C1779" s="113"/>
      <c r="D1779" s="113"/>
      <c r="E1779" s="116"/>
      <c r="F1779" s="197"/>
    </row>
    <row r="1780" spans="1:6" s="117" customFormat="1" ht="15.75">
      <c r="A1780" s="114"/>
      <c r="B1780" s="105"/>
      <c r="C1780" s="113"/>
      <c r="D1780" s="113"/>
      <c r="E1780" s="116"/>
      <c r="F1780" s="197"/>
    </row>
    <row r="1781" spans="1:6" s="117" customFormat="1" ht="15.75">
      <c r="A1781" s="114"/>
      <c r="B1781" s="105"/>
      <c r="C1781" s="113"/>
      <c r="D1781" s="113"/>
      <c r="E1781" s="116"/>
      <c r="F1781" s="197"/>
    </row>
    <row r="1782" spans="1:6" s="117" customFormat="1" ht="15.75">
      <c r="A1782" s="114"/>
      <c r="B1782" s="105"/>
      <c r="C1782" s="113"/>
      <c r="D1782" s="113"/>
      <c r="E1782" s="116"/>
      <c r="F1782" s="197"/>
    </row>
    <row r="1783" spans="1:6" s="117" customFormat="1" ht="15.75">
      <c r="A1783" s="114"/>
      <c r="B1783" s="105"/>
      <c r="C1783" s="113"/>
      <c r="D1783" s="113"/>
      <c r="E1783" s="116"/>
      <c r="F1783" s="197"/>
    </row>
    <row r="1784" spans="1:6" s="117" customFormat="1" ht="15.75">
      <c r="A1784" s="114"/>
      <c r="B1784" s="105"/>
      <c r="C1784" s="113"/>
      <c r="D1784" s="113"/>
      <c r="E1784" s="116"/>
      <c r="F1784" s="197"/>
    </row>
    <row r="1785" spans="1:6" s="117" customFormat="1" ht="15.75">
      <c r="A1785" s="114"/>
      <c r="B1785" s="105"/>
      <c r="C1785" s="113"/>
      <c r="D1785" s="113"/>
      <c r="E1785" s="116"/>
      <c r="F1785" s="197"/>
    </row>
    <row r="1786" spans="1:6" s="117" customFormat="1" ht="15.75">
      <c r="A1786" s="114"/>
      <c r="B1786" s="105"/>
      <c r="C1786" s="113"/>
      <c r="D1786" s="113"/>
      <c r="E1786" s="116"/>
      <c r="F1786" s="197"/>
    </row>
    <row r="1787" spans="1:6" s="117" customFormat="1" ht="15.75">
      <c r="A1787" s="114"/>
      <c r="B1787" s="105"/>
      <c r="C1787" s="113"/>
      <c r="D1787" s="113"/>
      <c r="E1787" s="116"/>
      <c r="F1787" s="197"/>
    </row>
    <row r="1788" spans="1:6" s="117" customFormat="1" ht="15.75">
      <c r="A1788" s="114"/>
      <c r="B1788" s="105"/>
      <c r="C1788" s="113"/>
      <c r="D1788" s="113"/>
      <c r="E1788" s="116"/>
      <c r="F1788" s="197"/>
    </row>
    <row r="1789" spans="1:6" s="117" customFormat="1" ht="15.75">
      <c r="A1789" s="114"/>
      <c r="B1789" s="105"/>
      <c r="C1789" s="113"/>
      <c r="D1789" s="113"/>
      <c r="E1789" s="116"/>
      <c r="F1789" s="197"/>
    </row>
    <row r="1790" spans="1:6" s="117" customFormat="1" ht="15.75">
      <c r="A1790" s="114"/>
      <c r="B1790" s="105"/>
      <c r="C1790" s="113"/>
      <c r="D1790" s="113"/>
      <c r="E1790" s="116"/>
      <c r="F1790" s="197"/>
    </row>
    <row r="1791" spans="1:6" s="117" customFormat="1" ht="15.75">
      <c r="A1791" s="114"/>
      <c r="B1791" s="105"/>
      <c r="C1791" s="113"/>
      <c r="D1791" s="113"/>
      <c r="E1791" s="116"/>
      <c r="F1791" s="197"/>
    </row>
    <row r="1792" spans="1:6" s="117" customFormat="1" ht="15.75">
      <c r="A1792" s="114"/>
      <c r="B1792" s="105"/>
      <c r="C1792" s="113"/>
      <c r="D1792" s="113"/>
      <c r="E1792" s="116"/>
      <c r="F1792" s="197"/>
    </row>
    <row r="1793" spans="1:6" s="117" customFormat="1" ht="15.75">
      <c r="A1793" s="114"/>
      <c r="B1793" s="105"/>
      <c r="C1793" s="113"/>
      <c r="D1793" s="113"/>
      <c r="E1793" s="116"/>
      <c r="F1793" s="197"/>
    </row>
    <row r="1794" spans="1:6" s="117" customFormat="1" ht="15.75">
      <c r="A1794" s="114"/>
      <c r="B1794" s="105"/>
      <c r="C1794" s="113"/>
      <c r="D1794" s="113"/>
      <c r="E1794" s="116"/>
      <c r="F1794" s="197"/>
    </row>
    <row r="1795" spans="1:6" s="117" customFormat="1" ht="15.75">
      <c r="A1795" s="114"/>
      <c r="B1795" s="105"/>
      <c r="C1795" s="113"/>
      <c r="D1795" s="113"/>
      <c r="E1795" s="116"/>
      <c r="F1795" s="197"/>
    </row>
    <row r="1796" spans="1:6" s="117" customFormat="1" ht="15.75">
      <c r="A1796" s="114"/>
      <c r="B1796" s="105"/>
      <c r="C1796" s="113"/>
      <c r="D1796" s="113"/>
      <c r="E1796" s="116"/>
      <c r="F1796" s="197"/>
    </row>
    <row r="1797" spans="1:6" s="117" customFormat="1" ht="15.75">
      <c r="A1797" s="114"/>
      <c r="B1797" s="105"/>
      <c r="C1797" s="113"/>
      <c r="D1797" s="113"/>
      <c r="E1797" s="116"/>
      <c r="F1797" s="197"/>
    </row>
    <row r="1798" spans="1:6" s="117" customFormat="1" ht="15.75">
      <c r="A1798" s="114"/>
      <c r="B1798" s="105"/>
      <c r="C1798" s="113"/>
      <c r="D1798" s="113"/>
      <c r="E1798" s="116"/>
      <c r="F1798" s="197"/>
    </row>
    <row r="1799" spans="1:6" s="117" customFormat="1" ht="15.75">
      <c r="A1799" s="114"/>
      <c r="B1799" s="105"/>
      <c r="C1799" s="113"/>
      <c r="D1799" s="113"/>
      <c r="E1799" s="116"/>
      <c r="F1799" s="197"/>
    </row>
    <row r="1800" spans="1:6" s="117" customFormat="1" ht="15.75">
      <c r="A1800" s="114"/>
      <c r="B1800" s="105"/>
      <c r="C1800" s="113"/>
      <c r="D1800" s="113"/>
      <c r="E1800" s="116"/>
      <c r="F1800" s="197"/>
    </row>
    <row r="1801" spans="1:6" s="117" customFormat="1" ht="15.75">
      <c r="A1801" s="114"/>
      <c r="B1801" s="105"/>
      <c r="C1801" s="113"/>
      <c r="D1801" s="113"/>
      <c r="E1801" s="116"/>
      <c r="F1801" s="197"/>
    </row>
    <row r="1802" spans="1:6" s="117" customFormat="1" ht="15.75">
      <c r="A1802" s="114"/>
      <c r="B1802" s="105"/>
      <c r="C1802" s="113"/>
      <c r="D1802" s="113"/>
      <c r="E1802" s="116"/>
      <c r="F1802" s="197"/>
    </row>
    <row r="1803" spans="1:6" s="117" customFormat="1" ht="15.75">
      <c r="A1803" s="114"/>
      <c r="B1803" s="105"/>
      <c r="C1803" s="113"/>
      <c r="D1803" s="113"/>
      <c r="E1803" s="116"/>
      <c r="F1803" s="197"/>
    </row>
    <row r="1804" spans="1:6" s="117" customFormat="1" ht="15.75">
      <c r="A1804" s="114"/>
      <c r="B1804" s="105"/>
      <c r="C1804" s="113"/>
      <c r="D1804" s="113"/>
      <c r="E1804" s="116"/>
      <c r="F1804" s="197"/>
    </row>
    <row r="1805" spans="1:6" s="117" customFormat="1" ht="15.75">
      <c r="A1805" s="114"/>
      <c r="B1805" s="105"/>
      <c r="C1805" s="113"/>
      <c r="D1805" s="113"/>
      <c r="E1805" s="116"/>
      <c r="F1805" s="197"/>
    </row>
    <row r="1806" spans="1:6" s="117" customFormat="1" ht="15.75">
      <c r="A1806" s="114"/>
      <c r="B1806" s="105"/>
      <c r="C1806" s="113"/>
      <c r="D1806" s="113"/>
      <c r="E1806" s="116"/>
      <c r="F1806" s="197"/>
    </row>
    <row r="1807" spans="1:6" s="117" customFormat="1" ht="15.75">
      <c r="A1807" s="114"/>
      <c r="B1807" s="105"/>
      <c r="C1807" s="113"/>
      <c r="D1807" s="113"/>
      <c r="E1807" s="116"/>
      <c r="F1807" s="197"/>
    </row>
    <row r="1808" spans="1:6" s="117" customFormat="1" ht="15.75">
      <c r="A1808" s="114"/>
      <c r="B1808" s="105"/>
      <c r="C1808" s="113"/>
      <c r="D1808" s="113"/>
      <c r="E1808" s="116"/>
      <c r="F1808" s="197"/>
    </row>
    <row r="1809" spans="1:6" s="117" customFormat="1" ht="15.75">
      <c r="A1809" s="114"/>
      <c r="B1809" s="105"/>
      <c r="C1809" s="113"/>
      <c r="D1809" s="113"/>
      <c r="E1809" s="116"/>
      <c r="F1809" s="197"/>
    </row>
    <row r="1810" spans="1:6" s="117" customFormat="1" ht="15.75">
      <c r="A1810" s="114"/>
      <c r="B1810" s="105"/>
      <c r="C1810" s="113"/>
      <c r="D1810" s="113"/>
      <c r="E1810" s="116"/>
      <c r="F1810" s="197"/>
    </row>
    <row r="1811" spans="1:6" s="117" customFormat="1" ht="15.75">
      <c r="A1811" s="114"/>
      <c r="B1811" s="105"/>
      <c r="C1811" s="113"/>
      <c r="D1811" s="113"/>
      <c r="E1811" s="116"/>
      <c r="F1811" s="197"/>
    </row>
    <row r="1812" spans="1:6" s="117" customFormat="1" ht="15.75">
      <c r="A1812" s="114"/>
      <c r="B1812" s="105"/>
      <c r="C1812" s="113"/>
      <c r="D1812" s="113"/>
      <c r="E1812" s="116"/>
      <c r="F1812" s="197"/>
    </row>
    <row r="1813" spans="1:6" s="117" customFormat="1" ht="15.75">
      <c r="A1813" s="114"/>
      <c r="B1813" s="105"/>
      <c r="C1813" s="113"/>
      <c r="D1813" s="113"/>
      <c r="E1813" s="116"/>
      <c r="F1813" s="197"/>
    </row>
    <row r="1814" spans="1:6" s="117" customFormat="1" ht="15.75">
      <c r="A1814" s="114"/>
      <c r="B1814" s="105"/>
      <c r="C1814" s="113"/>
      <c r="D1814" s="113"/>
      <c r="E1814" s="116"/>
      <c r="F1814" s="197"/>
    </row>
    <row r="1815" spans="1:6" s="117" customFormat="1" ht="15.75">
      <c r="A1815" s="114"/>
      <c r="B1815" s="105"/>
      <c r="C1815" s="113"/>
      <c r="D1815" s="113"/>
      <c r="E1815" s="116"/>
      <c r="F1815" s="197"/>
    </row>
    <row r="1816" spans="1:6" s="117" customFormat="1" ht="15.75">
      <c r="A1816" s="114"/>
      <c r="B1816" s="105"/>
      <c r="C1816" s="113"/>
      <c r="D1816" s="113"/>
      <c r="E1816" s="116"/>
      <c r="F1816" s="197"/>
    </row>
    <row r="1817" spans="1:6" s="117" customFormat="1" ht="15.75">
      <c r="A1817" s="114"/>
      <c r="B1817" s="105"/>
      <c r="C1817" s="113"/>
      <c r="D1817" s="113"/>
      <c r="E1817" s="116"/>
      <c r="F1817" s="197"/>
    </row>
    <row r="1818" spans="1:6" s="117" customFormat="1" ht="15.75">
      <c r="A1818" s="114"/>
      <c r="B1818" s="105"/>
      <c r="C1818" s="113"/>
      <c r="D1818" s="113"/>
      <c r="E1818" s="116"/>
      <c r="F1818" s="197"/>
    </row>
    <row r="1819" spans="1:6" s="117" customFormat="1" ht="15.75">
      <c r="A1819" s="114"/>
      <c r="B1819" s="105"/>
      <c r="C1819" s="113"/>
      <c r="D1819" s="113"/>
      <c r="E1819" s="116"/>
      <c r="F1819" s="197"/>
    </row>
    <row r="1820" spans="1:6" s="117" customFormat="1" ht="15.75">
      <c r="A1820" s="114"/>
      <c r="B1820" s="105"/>
      <c r="C1820" s="113"/>
      <c r="D1820" s="113"/>
      <c r="E1820" s="116"/>
      <c r="F1820" s="197"/>
    </row>
    <row r="1821" spans="1:6" s="117" customFormat="1" ht="15.75">
      <c r="A1821" s="114"/>
      <c r="B1821" s="105"/>
      <c r="C1821" s="113"/>
      <c r="D1821" s="113"/>
      <c r="E1821" s="116"/>
      <c r="F1821" s="197"/>
    </row>
    <row r="1822" spans="1:6" s="117" customFormat="1" ht="15.75">
      <c r="A1822" s="114"/>
      <c r="B1822" s="105"/>
      <c r="C1822" s="113"/>
      <c r="D1822" s="113"/>
      <c r="E1822" s="116"/>
      <c r="F1822" s="197"/>
    </row>
    <row r="1823" spans="1:6" s="117" customFormat="1" ht="15.75">
      <c r="A1823" s="114"/>
      <c r="B1823" s="105"/>
      <c r="C1823" s="113"/>
      <c r="D1823" s="113"/>
      <c r="E1823" s="116"/>
      <c r="F1823" s="197"/>
    </row>
    <row r="1824" spans="1:6" s="117" customFormat="1" ht="15.75">
      <c r="A1824" s="114"/>
      <c r="B1824" s="105"/>
      <c r="C1824" s="113"/>
      <c r="D1824" s="113"/>
      <c r="E1824" s="116"/>
      <c r="F1824" s="197"/>
    </row>
    <row r="1825" spans="1:6" s="117" customFormat="1" ht="15.75">
      <c r="A1825" s="114"/>
      <c r="B1825" s="105"/>
      <c r="C1825" s="113"/>
      <c r="D1825" s="113"/>
      <c r="E1825" s="116"/>
      <c r="F1825" s="197"/>
    </row>
    <row r="1826" spans="1:6" s="117" customFormat="1" ht="15.75">
      <c r="A1826" s="114"/>
      <c r="B1826" s="105"/>
      <c r="C1826" s="113"/>
      <c r="D1826" s="113"/>
      <c r="E1826" s="116"/>
      <c r="F1826" s="197"/>
    </row>
    <row r="1827" spans="1:6" s="117" customFormat="1" ht="15.75">
      <c r="A1827" s="114"/>
      <c r="B1827" s="105"/>
      <c r="C1827" s="113"/>
      <c r="D1827" s="113"/>
      <c r="E1827" s="116"/>
      <c r="F1827" s="197"/>
    </row>
    <row r="1828" spans="1:6" s="117" customFormat="1" ht="15.75">
      <c r="A1828" s="114"/>
      <c r="B1828" s="105"/>
      <c r="C1828" s="113"/>
      <c r="D1828" s="113"/>
      <c r="E1828" s="116"/>
      <c r="F1828" s="197"/>
    </row>
    <row r="1829" spans="1:6" s="117" customFormat="1" ht="15.75">
      <c r="A1829" s="114"/>
      <c r="B1829" s="105"/>
      <c r="C1829" s="113"/>
      <c r="D1829" s="113"/>
      <c r="E1829" s="116"/>
      <c r="F1829" s="197"/>
    </row>
    <row r="1830" spans="1:6" s="117" customFormat="1" ht="15.75">
      <c r="A1830" s="114"/>
      <c r="B1830" s="105"/>
      <c r="C1830" s="113"/>
      <c r="D1830" s="113"/>
      <c r="E1830" s="116"/>
      <c r="F1830" s="197"/>
    </row>
    <row r="1831" spans="1:6" s="117" customFormat="1" ht="15.75">
      <c r="A1831" s="114"/>
      <c r="B1831" s="105"/>
      <c r="C1831" s="113"/>
      <c r="D1831" s="113"/>
      <c r="E1831" s="116"/>
      <c r="F1831" s="197"/>
    </row>
    <row r="1832" spans="1:6" s="117" customFormat="1" ht="15.75">
      <c r="A1832" s="114"/>
      <c r="B1832" s="105"/>
      <c r="C1832" s="113"/>
      <c r="D1832" s="113"/>
      <c r="E1832" s="116"/>
      <c r="F1832" s="197"/>
    </row>
    <row r="1833" spans="1:6" s="117" customFormat="1" ht="15.75">
      <c r="A1833" s="114"/>
      <c r="B1833" s="105"/>
      <c r="C1833" s="113"/>
      <c r="D1833" s="113"/>
      <c r="E1833" s="116"/>
      <c r="F1833" s="197"/>
    </row>
    <row r="1834" spans="1:6" s="117" customFormat="1" ht="15.75">
      <c r="A1834" s="114"/>
      <c r="B1834" s="105"/>
      <c r="C1834" s="113"/>
      <c r="D1834" s="113"/>
      <c r="E1834" s="116"/>
      <c r="F1834" s="197"/>
    </row>
    <row r="1835" spans="1:6" s="117" customFormat="1" ht="15.75">
      <c r="A1835" s="114"/>
      <c r="B1835" s="105"/>
      <c r="C1835" s="113"/>
      <c r="D1835" s="113"/>
      <c r="E1835" s="116"/>
      <c r="F1835" s="197"/>
    </row>
    <row r="1836" spans="1:6" s="117" customFormat="1" ht="15.75">
      <c r="A1836" s="114"/>
      <c r="B1836" s="105"/>
      <c r="C1836" s="113"/>
      <c r="D1836" s="113"/>
      <c r="E1836" s="116"/>
      <c r="F1836" s="197"/>
    </row>
    <row r="1837" spans="1:6" s="117" customFormat="1" ht="15.75">
      <c r="A1837" s="114"/>
      <c r="B1837" s="105"/>
      <c r="C1837" s="113"/>
      <c r="D1837" s="113"/>
      <c r="E1837" s="116"/>
      <c r="F1837" s="197"/>
    </row>
    <row r="1838" spans="1:6" s="117" customFormat="1" ht="15.75">
      <c r="A1838" s="114"/>
      <c r="B1838" s="105"/>
      <c r="C1838" s="113"/>
      <c r="D1838" s="113"/>
      <c r="E1838" s="116"/>
      <c r="F1838" s="197"/>
    </row>
    <row r="1839" spans="1:6" s="117" customFormat="1" ht="15.75">
      <c r="A1839" s="114"/>
      <c r="B1839" s="105"/>
      <c r="C1839" s="113"/>
      <c r="D1839" s="113"/>
      <c r="E1839" s="116"/>
      <c r="F1839" s="197"/>
    </row>
    <row r="1840" spans="1:6" s="117" customFormat="1" ht="15.75">
      <c r="A1840" s="114"/>
      <c r="B1840" s="105"/>
      <c r="C1840" s="113"/>
      <c r="D1840" s="113"/>
      <c r="E1840" s="116"/>
      <c r="F1840" s="197"/>
    </row>
    <row r="1841" spans="1:6" s="117" customFormat="1" ht="15.75">
      <c r="A1841" s="114"/>
      <c r="B1841" s="105"/>
      <c r="C1841" s="113"/>
      <c r="D1841" s="113"/>
      <c r="E1841" s="116"/>
      <c r="F1841" s="197"/>
    </row>
    <row r="1842" spans="1:6" s="117" customFormat="1" ht="15.75">
      <c r="A1842" s="114"/>
      <c r="B1842" s="105"/>
      <c r="C1842" s="113"/>
      <c r="D1842" s="113"/>
      <c r="E1842" s="116"/>
      <c r="F1842" s="197"/>
    </row>
    <row r="1843" spans="1:6" s="117" customFormat="1" ht="15.75">
      <c r="A1843" s="114"/>
      <c r="B1843" s="105"/>
      <c r="C1843" s="113"/>
      <c r="D1843" s="113"/>
      <c r="E1843" s="116"/>
      <c r="F1843" s="197"/>
    </row>
    <row r="1844" spans="1:6" s="117" customFormat="1" ht="15.75">
      <c r="A1844" s="114"/>
      <c r="B1844" s="105"/>
      <c r="C1844" s="113"/>
      <c r="D1844" s="113"/>
      <c r="E1844" s="116"/>
      <c r="F1844" s="197"/>
    </row>
    <row r="1845" spans="1:6" s="117" customFormat="1" ht="15.75">
      <c r="A1845" s="114"/>
      <c r="B1845" s="105"/>
      <c r="C1845" s="113"/>
      <c r="D1845" s="113"/>
      <c r="E1845" s="116"/>
      <c r="F1845" s="197"/>
    </row>
    <row r="1846" spans="1:6" s="117" customFormat="1" ht="15.75">
      <c r="A1846" s="114"/>
      <c r="B1846" s="105"/>
      <c r="C1846" s="113"/>
      <c r="D1846" s="113"/>
      <c r="E1846" s="116"/>
      <c r="F1846" s="197"/>
    </row>
    <row r="1847" spans="1:6" s="117" customFormat="1" ht="15.75">
      <c r="A1847" s="114"/>
      <c r="B1847" s="105"/>
      <c r="C1847" s="113"/>
      <c r="D1847" s="113"/>
      <c r="E1847" s="116"/>
      <c r="F1847" s="197"/>
    </row>
    <row r="1848" spans="1:6" s="117" customFormat="1" ht="15.75">
      <c r="A1848" s="114"/>
      <c r="B1848" s="105"/>
      <c r="C1848" s="113"/>
      <c r="D1848" s="113"/>
      <c r="E1848" s="116"/>
      <c r="F1848" s="197"/>
    </row>
    <row r="1849" spans="1:6" s="117" customFormat="1" ht="15.75">
      <c r="A1849" s="114"/>
      <c r="B1849" s="105"/>
      <c r="C1849" s="113"/>
      <c r="D1849" s="113"/>
      <c r="E1849" s="116"/>
      <c r="F1849" s="197"/>
    </row>
    <row r="1850" spans="1:6" s="117" customFormat="1" ht="15.75">
      <c r="A1850" s="114"/>
      <c r="B1850" s="105"/>
      <c r="C1850" s="113"/>
      <c r="D1850" s="113"/>
      <c r="E1850" s="116"/>
      <c r="F1850" s="197"/>
    </row>
    <row r="1851" spans="1:6" s="117" customFormat="1" ht="15.75">
      <c r="A1851" s="114"/>
      <c r="B1851" s="105"/>
      <c r="C1851" s="113"/>
      <c r="D1851" s="113"/>
      <c r="E1851" s="116"/>
      <c r="F1851" s="197"/>
    </row>
    <row r="1852" spans="1:6" s="117" customFormat="1" ht="15.75">
      <c r="A1852" s="114"/>
      <c r="B1852" s="105"/>
      <c r="C1852" s="113"/>
      <c r="D1852" s="113"/>
      <c r="E1852" s="116"/>
      <c r="F1852" s="197"/>
    </row>
    <row r="1853" spans="1:6" s="117" customFormat="1" ht="15.75">
      <c r="A1853" s="114"/>
      <c r="B1853" s="105"/>
      <c r="C1853" s="113"/>
      <c r="D1853" s="113"/>
      <c r="E1853" s="116"/>
      <c r="F1853" s="197"/>
    </row>
    <row r="1854" spans="1:6" s="117" customFormat="1" ht="15.75">
      <c r="A1854" s="114"/>
      <c r="B1854" s="105"/>
      <c r="C1854" s="113"/>
      <c r="D1854" s="113"/>
      <c r="E1854" s="116"/>
      <c r="F1854" s="197"/>
    </row>
    <row r="1855" spans="1:6" s="117" customFormat="1" ht="15.75">
      <c r="A1855" s="114"/>
      <c r="B1855" s="105"/>
      <c r="C1855" s="113"/>
      <c r="D1855" s="113"/>
      <c r="E1855" s="116"/>
      <c r="F1855" s="197"/>
    </row>
    <row r="1856" spans="1:6" s="117" customFormat="1" ht="15.75">
      <c r="A1856" s="114"/>
      <c r="B1856" s="105"/>
      <c r="C1856" s="113"/>
      <c r="D1856" s="113"/>
      <c r="E1856" s="116"/>
      <c r="F1856" s="197"/>
    </row>
    <row r="1857" spans="1:6" s="117" customFormat="1" ht="15.75">
      <c r="A1857" s="114"/>
      <c r="B1857" s="105"/>
      <c r="C1857" s="113"/>
      <c r="D1857" s="113"/>
      <c r="E1857" s="116"/>
      <c r="F1857" s="197"/>
    </row>
    <row r="1858" spans="1:6" s="117" customFormat="1" ht="15.75">
      <c r="A1858" s="114"/>
      <c r="B1858" s="105"/>
      <c r="C1858" s="113"/>
      <c r="D1858" s="113"/>
      <c r="E1858" s="116"/>
      <c r="F1858" s="197"/>
    </row>
    <row r="1859" spans="1:6" s="117" customFormat="1" ht="15.75">
      <c r="A1859" s="114"/>
      <c r="B1859" s="105"/>
      <c r="C1859" s="113"/>
      <c r="D1859" s="113"/>
      <c r="E1859" s="116"/>
      <c r="F1859" s="197"/>
    </row>
    <row r="1860" spans="1:6" s="117" customFormat="1" ht="15.75">
      <c r="A1860" s="114"/>
      <c r="B1860" s="105"/>
      <c r="C1860" s="113"/>
      <c r="D1860" s="113"/>
      <c r="E1860" s="116"/>
      <c r="F1860" s="197"/>
    </row>
    <row r="1861" spans="1:6" s="117" customFormat="1" ht="15.75">
      <c r="A1861" s="114"/>
      <c r="B1861" s="105"/>
      <c r="C1861" s="113"/>
      <c r="D1861" s="113"/>
      <c r="E1861" s="116"/>
      <c r="F1861" s="197"/>
    </row>
    <row r="1862" spans="1:6" s="117" customFormat="1" ht="15.75">
      <c r="A1862" s="114"/>
      <c r="B1862" s="105"/>
      <c r="C1862" s="113"/>
      <c r="D1862" s="113"/>
      <c r="E1862" s="116"/>
      <c r="F1862" s="197"/>
    </row>
    <row r="1863" spans="1:6" s="117" customFormat="1" ht="15.75">
      <c r="A1863" s="114"/>
      <c r="B1863" s="105"/>
      <c r="C1863" s="113"/>
      <c r="D1863" s="113"/>
      <c r="E1863" s="116"/>
      <c r="F1863" s="197"/>
    </row>
    <row r="1864" spans="1:6" s="117" customFormat="1" ht="15.75">
      <c r="A1864" s="114"/>
      <c r="B1864" s="105"/>
      <c r="C1864" s="113"/>
      <c r="D1864" s="113"/>
      <c r="E1864" s="116"/>
      <c r="F1864" s="197"/>
    </row>
    <row r="1865" spans="1:6" s="117" customFormat="1" ht="15.75">
      <c r="A1865" s="114"/>
      <c r="B1865" s="105"/>
      <c r="C1865" s="113"/>
      <c r="D1865" s="113"/>
      <c r="E1865" s="116"/>
      <c r="F1865" s="197"/>
    </row>
    <row r="1866" spans="1:6" s="117" customFormat="1" ht="15.75">
      <c r="A1866" s="114"/>
      <c r="B1866" s="105"/>
      <c r="C1866" s="113"/>
      <c r="D1866" s="113"/>
      <c r="E1866" s="116"/>
      <c r="F1866" s="197"/>
    </row>
    <row r="1867" spans="1:6" s="117" customFormat="1" ht="15.75">
      <c r="A1867" s="114"/>
      <c r="B1867" s="105"/>
      <c r="C1867" s="113"/>
      <c r="D1867" s="113"/>
      <c r="E1867" s="116"/>
      <c r="F1867" s="197"/>
    </row>
    <row r="1868" spans="1:6" s="117" customFormat="1" ht="15.75">
      <c r="A1868" s="114"/>
      <c r="B1868" s="105"/>
      <c r="C1868" s="113"/>
      <c r="D1868" s="113"/>
      <c r="E1868" s="116"/>
      <c r="F1868" s="197"/>
    </row>
    <row r="1869" spans="1:6" s="117" customFormat="1" ht="15.75">
      <c r="A1869" s="114"/>
      <c r="B1869" s="105"/>
      <c r="C1869" s="113"/>
      <c r="D1869" s="113"/>
      <c r="E1869" s="116"/>
      <c r="F1869" s="197"/>
    </row>
    <row r="1870" spans="1:6" s="117" customFormat="1" ht="15.75">
      <c r="A1870" s="114"/>
      <c r="B1870" s="105"/>
      <c r="C1870" s="113"/>
      <c r="D1870" s="113"/>
      <c r="E1870" s="116"/>
      <c r="F1870" s="197"/>
    </row>
    <row r="1871" spans="1:6" s="117" customFormat="1" ht="15.75">
      <c r="A1871" s="114"/>
      <c r="B1871" s="105"/>
      <c r="C1871" s="113"/>
      <c r="D1871" s="113"/>
      <c r="E1871" s="116"/>
      <c r="F1871" s="197"/>
    </row>
    <row r="1872" spans="1:6" s="117" customFormat="1" ht="15.75">
      <c r="A1872" s="114"/>
      <c r="B1872" s="105"/>
      <c r="C1872" s="113"/>
      <c r="D1872" s="113"/>
      <c r="E1872" s="116"/>
      <c r="F1872" s="197"/>
    </row>
    <row r="1873" spans="1:6" s="117" customFormat="1" ht="15.75">
      <c r="A1873" s="114"/>
      <c r="B1873" s="105"/>
      <c r="C1873" s="113"/>
      <c r="D1873" s="113"/>
      <c r="E1873" s="116"/>
      <c r="F1873" s="197"/>
    </row>
    <row r="1874" spans="1:6" s="117" customFormat="1" ht="15.75">
      <c r="A1874" s="114"/>
      <c r="B1874" s="105"/>
      <c r="C1874" s="113"/>
      <c r="D1874" s="113"/>
      <c r="E1874" s="116"/>
      <c r="F1874" s="197"/>
    </row>
    <row r="1875" spans="1:6" s="117" customFormat="1" ht="15.75">
      <c r="A1875" s="114"/>
      <c r="B1875" s="105"/>
      <c r="C1875" s="113"/>
      <c r="D1875" s="113"/>
      <c r="E1875" s="116"/>
      <c r="F1875" s="197"/>
    </row>
    <row r="1876" spans="1:6" s="117" customFormat="1" ht="15.75">
      <c r="A1876" s="114"/>
      <c r="B1876" s="105"/>
      <c r="C1876" s="113"/>
      <c r="D1876" s="113"/>
      <c r="E1876" s="116"/>
      <c r="F1876" s="197"/>
    </row>
    <row r="1877" spans="1:6" s="117" customFormat="1" ht="15.75">
      <c r="A1877" s="114"/>
      <c r="B1877" s="105"/>
      <c r="C1877" s="113"/>
      <c r="D1877" s="113"/>
      <c r="E1877" s="116"/>
      <c r="F1877" s="197"/>
    </row>
    <row r="1878" spans="1:6" s="117" customFormat="1" ht="15.75">
      <c r="A1878" s="114"/>
      <c r="B1878" s="105"/>
      <c r="C1878" s="113"/>
      <c r="D1878" s="113"/>
      <c r="E1878" s="116"/>
      <c r="F1878" s="197"/>
    </row>
    <row r="1879" spans="1:6" s="117" customFormat="1" ht="15.75">
      <c r="A1879" s="114"/>
      <c r="B1879" s="105"/>
      <c r="C1879" s="113"/>
      <c r="D1879" s="113"/>
      <c r="E1879" s="116"/>
      <c r="F1879" s="197"/>
    </row>
    <row r="1880" spans="1:6" s="117" customFormat="1" ht="15.75">
      <c r="A1880" s="114"/>
      <c r="B1880" s="105"/>
      <c r="C1880" s="113"/>
      <c r="D1880" s="113"/>
      <c r="E1880" s="116"/>
      <c r="F1880" s="197"/>
    </row>
    <row r="1881" spans="1:6" s="117" customFormat="1" ht="15.75">
      <c r="A1881" s="114"/>
      <c r="B1881" s="105"/>
      <c r="C1881" s="113"/>
      <c r="D1881" s="113"/>
      <c r="E1881" s="116"/>
      <c r="F1881" s="197"/>
    </row>
    <row r="1882" spans="1:6" s="117" customFormat="1" ht="15.75">
      <c r="A1882" s="114"/>
      <c r="B1882" s="105"/>
      <c r="C1882" s="113"/>
      <c r="D1882" s="113"/>
      <c r="E1882" s="116"/>
      <c r="F1882" s="197"/>
    </row>
    <row r="1883" spans="1:6" s="117" customFormat="1" ht="15.75">
      <c r="A1883" s="114"/>
      <c r="B1883" s="105"/>
      <c r="C1883" s="113"/>
      <c r="D1883" s="113"/>
      <c r="E1883" s="116"/>
      <c r="F1883" s="197"/>
    </row>
    <row r="1884" spans="1:6" s="117" customFormat="1" ht="15.75">
      <c r="A1884" s="114"/>
      <c r="B1884" s="105"/>
      <c r="C1884" s="113"/>
      <c r="D1884" s="113"/>
      <c r="E1884" s="116"/>
      <c r="F1884" s="197"/>
    </row>
    <row r="1885" spans="1:6" s="117" customFormat="1" ht="15.75">
      <c r="A1885" s="114"/>
      <c r="B1885" s="105"/>
      <c r="C1885" s="113"/>
      <c r="D1885" s="113"/>
      <c r="E1885" s="116"/>
      <c r="F1885" s="197"/>
    </row>
    <row r="1886" spans="1:6" s="117" customFormat="1" ht="15.75">
      <c r="A1886" s="114"/>
      <c r="B1886" s="105"/>
      <c r="C1886" s="113"/>
      <c r="D1886" s="113"/>
      <c r="E1886" s="116"/>
      <c r="F1886" s="197"/>
    </row>
    <row r="1887" spans="1:6" s="117" customFormat="1" ht="15.75">
      <c r="A1887" s="114"/>
      <c r="B1887" s="105"/>
      <c r="C1887" s="113"/>
      <c r="D1887" s="113"/>
      <c r="E1887" s="116"/>
      <c r="F1887" s="197"/>
    </row>
    <row r="1888" spans="1:6" s="117" customFormat="1" ht="15.75">
      <c r="A1888" s="114"/>
      <c r="B1888" s="105"/>
      <c r="C1888" s="113"/>
      <c r="D1888" s="113"/>
      <c r="E1888" s="116"/>
      <c r="F1888" s="197"/>
    </row>
    <row r="1889" spans="1:6" s="117" customFormat="1" ht="15.75">
      <c r="A1889" s="114"/>
      <c r="B1889" s="105"/>
      <c r="C1889" s="113"/>
      <c r="D1889" s="113"/>
      <c r="E1889" s="116"/>
      <c r="F1889" s="197"/>
    </row>
    <row r="1890" spans="1:6" s="117" customFormat="1" ht="15.75">
      <c r="A1890" s="114"/>
      <c r="B1890" s="105"/>
      <c r="C1890" s="113"/>
      <c r="D1890" s="113"/>
      <c r="E1890" s="116"/>
      <c r="F1890" s="197"/>
    </row>
    <row r="1891" spans="1:6" s="117" customFormat="1" ht="15.75">
      <c r="A1891" s="114"/>
      <c r="B1891" s="105"/>
      <c r="C1891" s="113"/>
      <c r="D1891" s="113"/>
      <c r="E1891" s="116"/>
      <c r="F1891" s="197"/>
    </row>
    <row r="1892" spans="1:6" s="117" customFormat="1" ht="15.75">
      <c r="A1892" s="114"/>
      <c r="B1892" s="105"/>
      <c r="C1892" s="113"/>
      <c r="D1892" s="113"/>
      <c r="E1892" s="116"/>
      <c r="F1892" s="197"/>
    </row>
    <row r="1893" spans="1:6" s="117" customFormat="1" ht="15.75">
      <c r="A1893" s="114"/>
      <c r="B1893" s="105"/>
      <c r="C1893" s="113"/>
      <c r="D1893" s="113"/>
      <c r="E1893" s="116"/>
      <c r="F1893" s="197"/>
    </row>
    <row r="1894" spans="1:6" s="117" customFormat="1" ht="15.75">
      <c r="A1894" s="114"/>
      <c r="B1894" s="105"/>
      <c r="C1894" s="113"/>
      <c r="D1894" s="113"/>
      <c r="E1894" s="116"/>
      <c r="F1894" s="197"/>
    </row>
    <row r="1895" spans="1:6" s="117" customFormat="1" ht="15.75">
      <c r="A1895" s="114"/>
      <c r="B1895" s="105"/>
      <c r="C1895" s="113"/>
      <c r="D1895" s="113"/>
      <c r="E1895" s="116"/>
      <c r="F1895" s="197"/>
    </row>
    <row r="1896" spans="1:6" s="117" customFormat="1" ht="15.75">
      <c r="A1896" s="114"/>
      <c r="B1896" s="105"/>
      <c r="C1896" s="113"/>
      <c r="D1896" s="113"/>
      <c r="E1896" s="116"/>
      <c r="F1896" s="197"/>
    </row>
    <row r="1897" spans="1:6" s="117" customFormat="1" ht="15.75">
      <c r="A1897" s="114"/>
      <c r="B1897" s="105"/>
      <c r="C1897" s="113"/>
      <c r="D1897" s="113"/>
      <c r="E1897" s="116"/>
      <c r="F1897" s="197"/>
    </row>
    <row r="1898" spans="1:6" s="117" customFormat="1" ht="15.75">
      <c r="A1898" s="114"/>
      <c r="B1898" s="105"/>
      <c r="C1898" s="113"/>
      <c r="D1898" s="113"/>
      <c r="E1898" s="116"/>
      <c r="F1898" s="197"/>
    </row>
    <row r="1899" spans="1:6" s="117" customFormat="1" ht="15.75">
      <c r="A1899" s="114"/>
      <c r="B1899" s="105"/>
      <c r="C1899" s="113"/>
      <c r="D1899" s="113"/>
      <c r="E1899" s="116"/>
      <c r="F1899" s="197"/>
    </row>
    <row r="1900" spans="1:6" s="117" customFormat="1" ht="15.75">
      <c r="A1900" s="114"/>
      <c r="B1900" s="105"/>
      <c r="C1900" s="113"/>
      <c r="D1900" s="113"/>
      <c r="E1900" s="116"/>
      <c r="F1900" s="197"/>
    </row>
    <row r="1901" spans="1:6" s="117" customFormat="1" ht="15.75">
      <c r="A1901" s="114"/>
      <c r="B1901" s="105"/>
      <c r="C1901" s="113"/>
      <c r="D1901" s="113"/>
      <c r="E1901" s="116"/>
      <c r="F1901" s="197"/>
    </row>
    <row r="1902" spans="1:6" s="117" customFormat="1" ht="15.75">
      <c r="A1902" s="114"/>
      <c r="B1902" s="105"/>
      <c r="C1902" s="113"/>
      <c r="D1902" s="113"/>
      <c r="E1902" s="116"/>
      <c r="F1902" s="197"/>
    </row>
    <row r="1903" spans="1:6" s="117" customFormat="1" ht="15.75">
      <c r="A1903" s="114"/>
      <c r="B1903" s="105"/>
      <c r="C1903" s="113"/>
      <c r="D1903" s="113"/>
      <c r="E1903" s="116"/>
      <c r="F1903" s="197"/>
    </row>
    <row r="1904" spans="1:6" s="117" customFormat="1" ht="15.75">
      <c r="A1904" s="114"/>
      <c r="B1904" s="105"/>
      <c r="C1904" s="113"/>
      <c r="D1904" s="113"/>
      <c r="E1904" s="116"/>
      <c r="F1904" s="197"/>
    </row>
    <row r="1905" spans="1:6" s="117" customFormat="1" ht="15.75">
      <c r="A1905" s="114"/>
      <c r="B1905" s="105"/>
      <c r="C1905" s="113"/>
      <c r="D1905" s="113"/>
      <c r="E1905" s="116"/>
      <c r="F1905" s="197"/>
    </row>
    <row r="1906" spans="1:6" s="117" customFormat="1" ht="15.75">
      <c r="A1906" s="114"/>
      <c r="B1906" s="105"/>
      <c r="C1906" s="113"/>
      <c r="D1906" s="113"/>
      <c r="E1906" s="116"/>
      <c r="F1906" s="197"/>
    </row>
    <row r="1907" spans="1:6" s="117" customFormat="1" ht="15.75">
      <c r="A1907" s="114"/>
      <c r="B1907" s="105"/>
      <c r="C1907" s="113"/>
      <c r="D1907" s="113"/>
      <c r="E1907" s="116"/>
      <c r="F1907" s="197"/>
    </row>
    <row r="1908" spans="1:6" s="117" customFormat="1" ht="15.75">
      <c r="A1908" s="114"/>
      <c r="B1908" s="105"/>
      <c r="C1908" s="113"/>
      <c r="D1908" s="113"/>
      <c r="E1908" s="116"/>
      <c r="F1908" s="197"/>
    </row>
    <row r="1909" spans="1:6" s="117" customFormat="1" ht="15.75">
      <c r="A1909" s="114"/>
      <c r="B1909" s="105"/>
      <c r="C1909" s="113"/>
      <c r="D1909" s="113"/>
      <c r="E1909" s="116"/>
      <c r="F1909" s="197"/>
    </row>
    <row r="1910" spans="1:6" s="117" customFormat="1" ht="15.75">
      <c r="A1910" s="114"/>
      <c r="B1910" s="105"/>
      <c r="C1910" s="113"/>
      <c r="D1910" s="113"/>
      <c r="E1910" s="116"/>
      <c r="F1910" s="197"/>
    </row>
    <row r="1911" spans="1:6" s="117" customFormat="1" ht="15.75">
      <c r="A1911" s="114"/>
      <c r="B1911" s="105"/>
      <c r="C1911" s="113"/>
      <c r="D1911" s="113"/>
      <c r="E1911" s="116"/>
      <c r="F1911" s="197"/>
    </row>
    <row r="1912" spans="1:6" s="117" customFormat="1" ht="15.75">
      <c r="A1912" s="114"/>
      <c r="B1912" s="105"/>
      <c r="C1912" s="113"/>
      <c r="D1912" s="113"/>
      <c r="E1912" s="116"/>
      <c r="F1912" s="197"/>
    </row>
    <row r="1913" spans="1:6" s="117" customFormat="1" ht="15.75">
      <c r="A1913" s="114"/>
      <c r="B1913" s="105"/>
      <c r="C1913" s="113"/>
      <c r="D1913" s="113"/>
      <c r="E1913" s="116"/>
      <c r="F1913" s="197"/>
    </row>
    <row r="1914" spans="1:6" s="117" customFormat="1" ht="15.75">
      <c r="A1914" s="114"/>
      <c r="B1914" s="105"/>
      <c r="C1914" s="113"/>
      <c r="D1914" s="113"/>
      <c r="E1914" s="116"/>
      <c r="F1914" s="197"/>
    </row>
    <row r="1915" spans="1:6" s="117" customFormat="1" ht="15.75">
      <c r="A1915" s="114"/>
      <c r="B1915" s="105"/>
      <c r="C1915" s="113"/>
      <c r="D1915" s="113"/>
      <c r="E1915" s="116"/>
      <c r="F1915" s="197"/>
    </row>
    <row r="1916" spans="1:6" s="117" customFormat="1" ht="15.75">
      <c r="A1916" s="114"/>
      <c r="B1916" s="105"/>
      <c r="C1916" s="113"/>
      <c r="D1916" s="113"/>
      <c r="E1916" s="116"/>
      <c r="F1916" s="197"/>
    </row>
    <row r="1917" spans="1:6" s="117" customFormat="1" ht="15.75">
      <c r="A1917" s="114"/>
      <c r="B1917" s="105"/>
      <c r="C1917" s="113"/>
      <c r="D1917" s="113"/>
      <c r="E1917" s="116"/>
      <c r="F1917" s="197"/>
    </row>
    <row r="1918" spans="1:6" s="117" customFormat="1" ht="15.75">
      <c r="A1918" s="114"/>
      <c r="B1918" s="105"/>
      <c r="C1918" s="113"/>
      <c r="D1918" s="113"/>
      <c r="E1918" s="116"/>
      <c r="F1918" s="197"/>
    </row>
    <row r="1919" spans="1:6" s="117" customFormat="1" ht="15.75">
      <c r="A1919" s="114"/>
      <c r="B1919" s="105"/>
      <c r="C1919" s="113"/>
      <c r="D1919" s="113"/>
      <c r="E1919" s="116"/>
      <c r="F1919" s="197"/>
    </row>
    <row r="1920" spans="1:6" s="117" customFormat="1" ht="15.75">
      <c r="A1920" s="114"/>
      <c r="B1920" s="105"/>
      <c r="C1920" s="113"/>
      <c r="D1920" s="113"/>
      <c r="E1920" s="116"/>
      <c r="F1920" s="197"/>
    </row>
    <row r="1921" spans="1:6" s="117" customFormat="1" ht="15.75">
      <c r="A1921" s="114"/>
      <c r="B1921" s="105"/>
      <c r="C1921" s="113"/>
      <c r="D1921" s="113"/>
      <c r="E1921" s="116"/>
      <c r="F1921" s="197"/>
    </row>
    <row r="1922" spans="1:6" s="117" customFormat="1" ht="15.75">
      <c r="A1922" s="114"/>
      <c r="B1922" s="105"/>
      <c r="C1922" s="113"/>
      <c r="D1922" s="113"/>
      <c r="E1922" s="116"/>
      <c r="F1922" s="197"/>
    </row>
    <row r="1923" spans="1:6" s="117" customFormat="1" ht="15.75">
      <c r="A1923" s="114"/>
      <c r="B1923" s="105"/>
      <c r="C1923" s="113"/>
      <c r="D1923" s="113"/>
      <c r="E1923" s="116"/>
      <c r="F1923" s="197"/>
    </row>
    <row r="1924" spans="1:6" s="117" customFormat="1" ht="15.75">
      <c r="A1924" s="114"/>
      <c r="B1924" s="105"/>
      <c r="C1924" s="113"/>
      <c r="D1924" s="113"/>
      <c r="E1924" s="116"/>
      <c r="F1924" s="197"/>
    </row>
    <row r="1925" spans="1:6" s="117" customFormat="1" ht="15.75">
      <c r="A1925" s="114"/>
      <c r="B1925" s="105"/>
      <c r="C1925" s="113"/>
      <c r="D1925" s="113"/>
      <c r="E1925" s="116"/>
      <c r="F1925" s="197"/>
    </row>
    <row r="1926" spans="1:6" s="117" customFormat="1" ht="15.75">
      <c r="A1926" s="114"/>
      <c r="B1926" s="105"/>
      <c r="C1926" s="113"/>
      <c r="D1926" s="113"/>
      <c r="E1926" s="116"/>
      <c r="F1926" s="197"/>
    </row>
    <row r="1927" spans="1:6" s="117" customFormat="1" ht="15.75">
      <c r="A1927" s="114"/>
      <c r="B1927" s="105"/>
      <c r="C1927" s="113"/>
      <c r="D1927" s="113"/>
      <c r="E1927" s="116"/>
      <c r="F1927" s="197"/>
    </row>
    <row r="1928" spans="1:6" s="117" customFormat="1" ht="15.75">
      <c r="A1928" s="114"/>
      <c r="B1928" s="105"/>
      <c r="C1928" s="113"/>
      <c r="D1928" s="113"/>
      <c r="E1928" s="116"/>
      <c r="F1928" s="197"/>
    </row>
    <row r="1929" spans="1:6" s="117" customFormat="1" ht="15.75">
      <c r="A1929" s="114"/>
      <c r="B1929" s="105"/>
      <c r="C1929" s="113"/>
      <c r="D1929" s="113"/>
      <c r="E1929" s="116"/>
      <c r="F1929" s="197"/>
    </row>
    <row r="1930" spans="1:6" s="117" customFormat="1" ht="15.75">
      <c r="A1930" s="114"/>
      <c r="B1930" s="105"/>
      <c r="C1930" s="113"/>
      <c r="D1930" s="113"/>
      <c r="E1930" s="116"/>
      <c r="F1930" s="197"/>
    </row>
    <row r="1931" spans="1:6" s="117" customFormat="1" ht="15.75">
      <c r="A1931" s="114"/>
      <c r="B1931" s="105"/>
      <c r="C1931" s="113"/>
      <c r="D1931" s="113"/>
      <c r="E1931" s="116"/>
      <c r="F1931" s="197"/>
    </row>
    <row r="1932" spans="1:6" s="117" customFormat="1" ht="15.75">
      <c r="A1932" s="114"/>
      <c r="B1932" s="105"/>
      <c r="C1932" s="113"/>
      <c r="D1932" s="113"/>
      <c r="E1932" s="116"/>
      <c r="F1932" s="197"/>
    </row>
    <row r="1933" spans="1:6" s="117" customFormat="1" ht="15.75">
      <c r="A1933" s="114"/>
      <c r="B1933" s="105"/>
      <c r="C1933" s="113"/>
      <c r="D1933" s="113"/>
      <c r="E1933" s="116"/>
      <c r="F1933" s="197"/>
    </row>
    <row r="1934" spans="1:6" s="117" customFormat="1" ht="15.75">
      <c r="A1934" s="114"/>
      <c r="B1934" s="105"/>
      <c r="C1934" s="113"/>
      <c r="D1934" s="113"/>
      <c r="E1934" s="116"/>
      <c r="F1934" s="197"/>
    </row>
    <row r="1935" spans="1:6" s="117" customFormat="1" ht="15.75">
      <c r="A1935" s="114"/>
      <c r="B1935" s="105"/>
      <c r="C1935" s="113"/>
      <c r="D1935" s="113"/>
      <c r="E1935" s="116"/>
      <c r="F1935" s="197"/>
    </row>
    <row r="1936" spans="1:6" s="117" customFormat="1" ht="15.75">
      <c r="A1936" s="114"/>
      <c r="B1936" s="105"/>
      <c r="C1936" s="113"/>
      <c r="D1936" s="113"/>
      <c r="E1936" s="116"/>
      <c r="F1936" s="197"/>
    </row>
    <row r="1937" spans="1:6" s="117" customFormat="1" ht="15.75">
      <c r="A1937" s="114"/>
      <c r="B1937" s="105"/>
      <c r="C1937" s="113"/>
      <c r="D1937" s="113"/>
      <c r="E1937" s="116"/>
      <c r="F1937" s="197"/>
    </row>
    <row r="1938" spans="1:6" s="117" customFormat="1" ht="15.75">
      <c r="A1938" s="114"/>
      <c r="B1938" s="105"/>
      <c r="C1938" s="113"/>
      <c r="D1938" s="113"/>
      <c r="E1938" s="116"/>
      <c r="F1938" s="197"/>
    </row>
    <row r="1939" spans="1:6" s="117" customFormat="1" ht="15.75">
      <c r="A1939" s="114"/>
      <c r="B1939" s="105"/>
      <c r="C1939" s="113"/>
      <c r="D1939" s="113"/>
      <c r="E1939" s="116"/>
      <c r="F1939" s="197"/>
    </row>
    <row r="1940" spans="1:6" s="117" customFormat="1" ht="15.75">
      <c r="A1940" s="114"/>
      <c r="B1940" s="105"/>
      <c r="C1940" s="113"/>
      <c r="D1940" s="113"/>
      <c r="E1940" s="116"/>
      <c r="F1940" s="197"/>
    </row>
    <row r="1941" spans="1:6" s="117" customFormat="1" ht="15.75">
      <c r="A1941" s="114"/>
      <c r="B1941" s="105"/>
      <c r="C1941" s="113"/>
      <c r="D1941" s="113"/>
      <c r="E1941" s="116"/>
      <c r="F1941" s="197"/>
    </row>
    <row r="1942" spans="1:6" s="117" customFormat="1" ht="15.75">
      <c r="A1942" s="114"/>
      <c r="B1942" s="105"/>
      <c r="C1942" s="113"/>
      <c r="D1942" s="113"/>
      <c r="E1942" s="116"/>
      <c r="F1942" s="197"/>
    </row>
    <row r="1943" spans="1:6" s="117" customFormat="1" ht="15.75">
      <c r="A1943" s="114"/>
      <c r="B1943" s="105"/>
      <c r="C1943" s="113"/>
      <c r="D1943" s="113"/>
      <c r="E1943" s="116"/>
      <c r="F1943" s="197"/>
    </row>
    <row r="1944" spans="1:6" s="117" customFormat="1" ht="15.75">
      <c r="A1944" s="114"/>
      <c r="B1944" s="105"/>
      <c r="C1944" s="113"/>
      <c r="D1944" s="113"/>
      <c r="E1944" s="116"/>
      <c r="F1944" s="197"/>
    </row>
    <row r="1945" spans="1:6" s="117" customFormat="1" ht="15.75">
      <c r="A1945" s="114"/>
      <c r="B1945" s="105"/>
      <c r="C1945" s="113"/>
      <c r="D1945" s="113"/>
      <c r="E1945" s="116"/>
      <c r="F1945" s="197"/>
    </row>
    <row r="1946" spans="1:6" s="117" customFormat="1" ht="15.75">
      <c r="A1946" s="114"/>
      <c r="B1946" s="105"/>
      <c r="C1946" s="113"/>
      <c r="D1946" s="113"/>
      <c r="E1946" s="116"/>
      <c r="F1946" s="197"/>
    </row>
    <row r="1947" spans="1:6" s="117" customFormat="1" ht="15.75">
      <c r="A1947" s="114"/>
      <c r="B1947" s="105"/>
      <c r="C1947" s="113"/>
      <c r="D1947" s="113"/>
      <c r="E1947" s="116"/>
      <c r="F1947" s="197"/>
    </row>
    <row r="1948" spans="1:6" s="117" customFormat="1" ht="15.75">
      <c r="A1948" s="114"/>
      <c r="B1948" s="105"/>
      <c r="C1948" s="113"/>
      <c r="D1948" s="113"/>
      <c r="E1948" s="116"/>
      <c r="F1948" s="197"/>
    </row>
    <row r="1949" spans="1:6" s="117" customFormat="1" ht="15.75">
      <c r="A1949" s="114"/>
      <c r="B1949" s="105"/>
      <c r="C1949" s="113"/>
      <c r="D1949" s="113"/>
      <c r="E1949" s="116"/>
      <c r="F1949" s="197"/>
    </row>
    <row r="1950" spans="1:6" s="117" customFormat="1" ht="15.75">
      <c r="A1950" s="114"/>
      <c r="B1950" s="105"/>
      <c r="C1950" s="113"/>
      <c r="D1950" s="113"/>
      <c r="E1950" s="116"/>
      <c r="F1950" s="197"/>
    </row>
    <row r="1951" spans="1:6" s="117" customFormat="1" ht="15.75">
      <c r="A1951" s="114"/>
      <c r="B1951" s="105"/>
      <c r="C1951" s="113"/>
      <c r="D1951" s="113"/>
      <c r="E1951" s="116"/>
      <c r="F1951" s="197"/>
    </row>
    <row r="1952" spans="1:6" s="117" customFormat="1" ht="15.75">
      <c r="A1952" s="114"/>
      <c r="B1952" s="105"/>
      <c r="C1952" s="113"/>
      <c r="D1952" s="113"/>
      <c r="E1952" s="116"/>
      <c r="F1952" s="197"/>
    </row>
    <row r="1953" spans="1:6" s="117" customFormat="1" ht="15.75">
      <c r="A1953" s="114"/>
      <c r="B1953" s="105"/>
      <c r="C1953" s="113"/>
      <c r="D1953" s="113"/>
      <c r="E1953" s="116"/>
      <c r="F1953" s="197"/>
    </row>
    <row r="1954" spans="1:6" s="117" customFormat="1" ht="15.75">
      <c r="A1954" s="114"/>
      <c r="B1954" s="105"/>
      <c r="C1954" s="113"/>
      <c r="D1954" s="113"/>
      <c r="E1954" s="116"/>
      <c r="F1954" s="197"/>
    </row>
    <row r="1955" spans="1:6" s="117" customFormat="1" ht="15.75">
      <c r="A1955" s="114"/>
      <c r="B1955" s="105"/>
      <c r="C1955" s="113"/>
      <c r="D1955" s="113"/>
      <c r="E1955" s="116"/>
      <c r="F1955" s="197"/>
    </row>
    <row r="1956" spans="1:6" s="117" customFormat="1" ht="15.75">
      <c r="A1956" s="114"/>
      <c r="B1956" s="105"/>
      <c r="C1956" s="113"/>
      <c r="D1956" s="113"/>
      <c r="E1956" s="116"/>
      <c r="F1956" s="197"/>
    </row>
    <row r="1957" spans="1:6" s="117" customFormat="1" ht="15.75">
      <c r="A1957" s="114"/>
      <c r="B1957" s="105"/>
      <c r="C1957" s="113"/>
      <c r="D1957" s="113"/>
      <c r="E1957" s="116"/>
      <c r="F1957" s="197"/>
    </row>
    <row r="1958" spans="1:6" s="117" customFormat="1" ht="15.75">
      <c r="A1958" s="114"/>
      <c r="B1958" s="105"/>
      <c r="C1958" s="113"/>
      <c r="D1958" s="113"/>
      <c r="E1958" s="116"/>
      <c r="F1958" s="197"/>
    </row>
    <row r="1959" spans="1:6" s="117" customFormat="1" ht="15.75">
      <c r="A1959" s="114"/>
      <c r="B1959" s="105"/>
      <c r="C1959" s="113"/>
      <c r="D1959" s="113"/>
      <c r="E1959" s="116"/>
      <c r="F1959" s="197"/>
    </row>
    <row r="1960" spans="1:6" s="117" customFormat="1" ht="15.75">
      <c r="A1960" s="114"/>
      <c r="B1960" s="105"/>
      <c r="C1960" s="113"/>
      <c r="D1960" s="113"/>
      <c r="E1960" s="116"/>
      <c r="F1960" s="197"/>
    </row>
    <row r="1961" spans="1:6" s="117" customFormat="1" ht="15.75">
      <c r="A1961" s="114"/>
      <c r="B1961" s="105"/>
      <c r="C1961" s="113"/>
      <c r="D1961" s="113"/>
      <c r="E1961" s="116"/>
      <c r="F1961" s="197"/>
    </row>
    <row r="1962" spans="1:6" s="117" customFormat="1" ht="15.75">
      <c r="A1962" s="114"/>
      <c r="B1962" s="105"/>
      <c r="C1962" s="113"/>
      <c r="D1962" s="113"/>
      <c r="E1962" s="116"/>
      <c r="F1962" s="197"/>
    </row>
    <row r="1963" spans="1:6" s="117" customFormat="1" ht="15.75">
      <c r="A1963" s="114"/>
      <c r="B1963" s="105"/>
      <c r="C1963" s="113"/>
      <c r="D1963" s="113"/>
      <c r="E1963" s="116"/>
      <c r="F1963" s="197"/>
    </row>
    <row r="1964" spans="1:6" s="117" customFormat="1" ht="15.75">
      <c r="A1964" s="114"/>
      <c r="B1964" s="105"/>
      <c r="C1964" s="113"/>
      <c r="D1964" s="113"/>
      <c r="E1964" s="116"/>
      <c r="F1964" s="197"/>
    </row>
    <row r="1965" spans="1:6" s="117" customFormat="1" ht="15.75">
      <c r="A1965" s="114"/>
      <c r="B1965" s="105"/>
      <c r="C1965" s="113"/>
      <c r="D1965" s="113"/>
      <c r="E1965" s="116"/>
      <c r="F1965" s="197"/>
    </row>
    <row r="1966" spans="1:6" s="117" customFormat="1" ht="15.75">
      <c r="A1966" s="114"/>
      <c r="B1966" s="105"/>
      <c r="C1966" s="113"/>
      <c r="D1966" s="113"/>
      <c r="E1966" s="116"/>
      <c r="F1966" s="197"/>
    </row>
    <row r="1967" spans="1:6" s="117" customFormat="1" ht="15.75">
      <c r="A1967" s="114"/>
      <c r="B1967" s="105"/>
      <c r="C1967" s="113"/>
      <c r="D1967" s="113"/>
      <c r="E1967" s="116"/>
      <c r="F1967" s="197"/>
    </row>
    <row r="1968" spans="1:6" s="117" customFormat="1" ht="15.75">
      <c r="A1968" s="114"/>
      <c r="B1968" s="105"/>
      <c r="C1968" s="113"/>
      <c r="D1968" s="113"/>
      <c r="E1968" s="116"/>
      <c r="F1968" s="197"/>
    </row>
    <row r="1969" spans="1:6" s="117" customFormat="1" ht="15.75">
      <c r="A1969" s="114"/>
      <c r="B1969" s="105"/>
      <c r="C1969" s="113"/>
      <c r="D1969" s="113"/>
      <c r="E1969" s="116"/>
      <c r="F1969" s="197"/>
    </row>
    <row r="1970" spans="1:6" s="117" customFormat="1" ht="15.75">
      <c r="A1970" s="114"/>
      <c r="B1970" s="105"/>
      <c r="C1970" s="113"/>
      <c r="D1970" s="113"/>
      <c r="E1970" s="116"/>
      <c r="F1970" s="197"/>
    </row>
    <row r="1971" spans="1:6" s="117" customFormat="1" ht="15.75">
      <c r="A1971" s="114"/>
      <c r="B1971" s="105"/>
      <c r="C1971" s="113"/>
      <c r="D1971" s="113"/>
      <c r="E1971" s="116"/>
      <c r="F1971" s="197"/>
    </row>
    <row r="1972" spans="1:6" s="117" customFormat="1" ht="15.75">
      <c r="A1972" s="114"/>
      <c r="B1972" s="105"/>
      <c r="C1972" s="113"/>
      <c r="D1972" s="113"/>
      <c r="E1972" s="116"/>
      <c r="F1972" s="197"/>
    </row>
    <row r="1973" spans="1:6" s="117" customFormat="1" ht="15.75">
      <c r="A1973" s="114"/>
      <c r="B1973" s="105"/>
      <c r="C1973" s="113"/>
      <c r="D1973" s="113"/>
      <c r="E1973" s="116"/>
      <c r="F1973" s="197"/>
    </row>
    <row r="1974" spans="1:6" s="117" customFormat="1" ht="15.75">
      <c r="A1974" s="114"/>
      <c r="B1974" s="105"/>
      <c r="C1974" s="113"/>
      <c r="D1974" s="113"/>
      <c r="E1974" s="116"/>
      <c r="F1974" s="197"/>
    </row>
    <row r="1975" spans="1:6" s="117" customFormat="1" ht="15.75">
      <c r="A1975" s="114"/>
      <c r="B1975" s="105"/>
      <c r="C1975" s="113"/>
      <c r="D1975" s="113"/>
      <c r="E1975" s="116"/>
      <c r="F1975" s="197"/>
    </row>
    <row r="1976" spans="1:6" s="117" customFormat="1" ht="15.75">
      <c r="A1976" s="114"/>
      <c r="B1976" s="105"/>
      <c r="C1976" s="113"/>
      <c r="D1976" s="113"/>
      <c r="E1976" s="116"/>
      <c r="F1976" s="197"/>
    </row>
    <row r="1977" spans="1:6" s="117" customFormat="1" ht="15.75">
      <c r="A1977" s="114"/>
      <c r="B1977" s="105"/>
      <c r="C1977" s="113"/>
      <c r="D1977" s="113"/>
      <c r="E1977" s="116"/>
      <c r="F1977" s="197"/>
    </row>
    <row r="1978" spans="1:6" s="117" customFormat="1" ht="15.75">
      <c r="A1978" s="114"/>
      <c r="B1978" s="105"/>
      <c r="C1978" s="113"/>
      <c r="D1978" s="113"/>
      <c r="E1978" s="116"/>
      <c r="F1978" s="197"/>
    </row>
    <row r="1979" spans="1:6" s="117" customFormat="1" ht="15.75">
      <c r="A1979" s="114"/>
      <c r="B1979" s="105"/>
      <c r="C1979" s="113"/>
      <c r="D1979" s="113"/>
      <c r="E1979" s="116"/>
      <c r="F1979" s="197"/>
    </row>
    <row r="1980" spans="1:6" s="117" customFormat="1" ht="15.75">
      <c r="A1980" s="114"/>
      <c r="B1980" s="105"/>
      <c r="C1980" s="113"/>
      <c r="D1980" s="113"/>
      <c r="E1980" s="116"/>
      <c r="F1980" s="197"/>
    </row>
    <row r="1981" spans="1:6" s="117" customFormat="1" ht="15.75">
      <c r="A1981" s="114"/>
      <c r="B1981" s="105"/>
      <c r="C1981" s="113"/>
      <c r="D1981" s="113"/>
      <c r="E1981" s="116"/>
      <c r="F1981" s="197"/>
    </row>
    <row r="1982" spans="1:6" s="117" customFormat="1" ht="15.75">
      <c r="A1982" s="114"/>
      <c r="B1982" s="105"/>
      <c r="C1982" s="113"/>
      <c r="D1982" s="113"/>
      <c r="E1982" s="116"/>
      <c r="F1982" s="197"/>
    </row>
    <row r="1983" spans="1:6" s="117" customFormat="1" ht="15.75">
      <c r="A1983" s="114"/>
      <c r="B1983" s="105"/>
      <c r="C1983" s="113"/>
      <c r="D1983" s="113"/>
      <c r="E1983" s="116"/>
      <c r="F1983" s="197"/>
    </row>
    <row r="1984" spans="1:6" s="117" customFormat="1" ht="15.75">
      <c r="A1984" s="114"/>
      <c r="B1984" s="105"/>
      <c r="C1984" s="113"/>
      <c r="D1984" s="113"/>
      <c r="E1984" s="116"/>
      <c r="F1984" s="197"/>
    </row>
    <row r="1985" spans="1:6" s="117" customFormat="1" ht="15.75">
      <c r="A1985" s="114"/>
      <c r="B1985" s="105"/>
      <c r="C1985" s="113"/>
      <c r="D1985" s="113"/>
      <c r="E1985" s="116"/>
      <c r="F1985" s="197"/>
    </row>
    <row r="1986" spans="1:6" s="117" customFormat="1" ht="15.75">
      <c r="A1986" s="114"/>
      <c r="B1986" s="105"/>
      <c r="C1986" s="113"/>
      <c r="D1986" s="113"/>
      <c r="E1986" s="116"/>
      <c r="F1986" s="197"/>
    </row>
    <row r="1987" spans="1:6" s="117" customFormat="1" ht="15.75">
      <c r="A1987" s="114"/>
      <c r="B1987" s="105"/>
      <c r="C1987" s="113"/>
      <c r="D1987" s="113"/>
      <c r="E1987" s="116"/>
      <c r="F1987" s="197"/>
    </row>
    <row r="1988" spans="1:6" s="117" customFormat="1" ht="15.75">
      <c r="A1988" s="114"/>
      <c r="B1988" s="105"/>
      <c r="C1988" s="113"/>
      <c r="D1988" s="113"/>
      <c r="E1988" s="116"/>
      <c r="F1988" s="197"/>
    </row>
    <row r="1989" spans="1:6" s="117" customFormat="1" ht="15.75">
      <c r="A1989" s="114"/>
      <c r="B1989" s="105"/>
      <c r="C1989" s="113"/>
      <c r="D1989" s="113"/>
      <c r="E1989" s="116"/>
      <c r="F1989" s="197"/>
    </row>
    <row r="1990" spans="1:6" s="117" customFormat="1" ht="15.75">
      <c r="A1990" s="114"/>
      <c r="B1990" s="105"/>
      <c r="C1990" s="113"/>
      <c r="D1990" s="113"/>
      <c r="E1990" s="116"/>
      <c r="F1990" s="197"/>
    </row>
    <row r="1991" spans="1:6" s="117" customFormat="1" ht="15.75">
      <c r="A1991" s="114"/>
      <c r="B1991" s="105"/>
      <c r="C1991" s="113"/>
      <c r="D1991" s="113"/>
      <c r="E1991" s="116"/>
      <c r="F1991" s="197"/>
    </row>
    <row r="1992" spans="1:6" s="117" customFormat="1" ht="15.75">
      <c r="A1992" s="114"/>
      <c r="B1992" s="105"/>
      <c r="C1992" s="113"/>
      <c r="D1992" s="113"/>
      <c r="E1992" s="116"/>
      <c r="F1992" s="197"/>
    </row>
    <row r="1993" spans="1:6" s="117" customFormat="1" ht="15.75">
      <c r="A1993" s="114"/>
      <c r="B1993" s="105"/>
      <c r="C1993" s="113"/>
      <c r="D1993" s="113"/>
      <c r="E1993" s="116"/>
      <c r="F1993" s="197"/>
    </row>
    <row r="1994" spans="1:6" s="117" customFormat="1" ht="15.75">
      <c r="A1994" s="114"/>
      <c r="B1994" s="105"/>
      <c r="C1994" s="113"/>
      <c r="D1994" s="113"/>
      <c r="E1994" s="116"/>
      <c r="F1994" s="197"/>
    </row>
    <row r="1995" spans="1:6" s="117" customFormat="1" ht="15.75">
      <c r="A1995" s="114"/>
      <c r="B1995" s="105"/>
      <c r="C1995" s="113"/>
      <c r="D1995" s="113"/>
      <c r="E1995" s="116"/>
      <c r="F1995" s="197"/>
    </row>
    <row r="1996" spans="1:6" s="117" customFormat="1" ht="15.75">
      <c r="A1996" s="114"/>
      <c r="B1996" s="105"/>
      <c r="C1996" s="113"/>
      <c r="D1996" s="113"/>
      <c r="E1996" s="116"/>
      <c r="F1996" s="197"/>
    </row>
    <row r="1997" spans="1:6" s="117" customFormat="1" ht="15.75">
      <c r="A1997" s="114"/>
      <c r="B1997" s="105"/>
      <c r="C1997" s="113"/>
      <c r="D1997" s="113"/>
      <c r="E1997" s="116"/>
      <c r="F1997" s="197"/>
    </row>
    <row r="1998" spans="1:6" s="117" customFormat="1" ht="15.75">
      <c r="A1998" s="114"/>
      <c r="B1998" s="105"/>
      <c r="C1998" s="113"/>
      <c r="D1998" s="113"/>
      <c r="E1998" s="116"/>
      <c r="F1998" s="197"/>
    </row>
    <row r="1999" spans="1:6" s="117" customFormat="1" ht="15.75">
      <c r="A1999" s="114"/>
      <c r="B1999" s="105"/>
      <c r="C1999" s="113"/>
      <c r="D1999" s="113"/>
      <c r="E1999" s="116"/>
      <c r="F1999" s="197"/>
    </row>
    <row r="2000" spans="1:6" s="117" customFormat="1" ht="15.75">
      <c r="A2000" s="114"/>
      <c r="B2000" s="105"/>
      <c r="C2000" s="113"/>
      <c r="D2000" s="113"/>
      <c r="E2000" s="116"/>
      <c r="F2000" s="197"/>
    </row>
    <row r="2001" spans="1:6" s="117" customFormat="1" ht="15.75">
      <c r="A2001" s="114"/>
      <c r="B2001" s="105"/>
      <c r="C2001" s="113"/>
      <c r="D2001" s="113"/>
      <c r="E2001" s="116"/>
      <c r="F2001" s="197"/>
    </row>
    <row r="2002" spans="1:6" s="117" customFormat="1" ht="15.75">
      <c r="A2002" s="114"/>
      <c r="B2002" s="105"/>
      <c r="C2002" s="113"/>
      <c r="D2002" s="113"/>
      <c r="E2002" s="116"/>
      <c r="F2002" s="197"/>
    </row>
    <row r="2003" spans="1:6" s="117" customFormat="1" ht="15.75">
      <c r="A2003" s="114"/>
      <c r="B2003" s="105"/>
      <c r="C2003" s="113"/>
      <c r="D2003" s="113"/>
      <c r="E2003" s="116"/>
      <c r="F2003" s="197"/>
    </row>
    <row r="2004" spans="1:6" s="117" customFormat="1" ht="15.75">
      <c r="A2004" s="114"/>
      <c r="B2004" s="105"/>
      <c r="C2004" s="113"/>
      <c r="D2004" s="113"/>
      <c r="E2004" s="116"/>
      <c r="F2004" s="197"/>
    </row>
    <row r="2005" spans="1:6" s="117" customFormat="1" ht="15.75">
      <c r="A2005" s="114"/>
      <c r="B2005" s="105"/>
      <c r="C2005" s="113"/>
      <c r="D2005" s="113"/>
      <c r="E2005" s="116"/>
      <c r="F2005" s="197"/>
    </row>
    <row r="2006" spans="1:6" ht="13.35" customHeight="1" thickBot="1">
      <c r="A2006" s="118"/>
      <c r="B2006" s="326" t="str">
        <f ca="1">OFFSET(L!$C$1,MATCH("General"&amp;"Cpy",L!$A:$A,0)-1,SL,,)</f>
        <v>© 2025 Responsible Minerals Initiative. All rights reserved.</v>
      </c>
      <c r="C2006" s="326"/>
      <c r="D2006" s="326"/>
      <c r="E2006" s="119"/>
    </row>
    <row r="2007" spans="1:6" ht="13.5" thickTop="1">
      <c r="D2007" s="122"/>
    </row>
  </sheetData>
  <sheetProtection algorithmName="SHA-512" hashValue="SgGKxxcIQ3QX0Wezo4TOdlUJU4wE9Ou4Hm/ZHednw167bW2LBaTR6Er9M51HZ1D6/sCvx/QfnnjHq67TTcZskg==" saltValue="dwtz3l/dkfo8rdjP75UbuQ=="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topLeftCell="D1" zoomScaleNormal="100" zoomScalePageLayoutView="90" workbookViewId="0">
      <selection activeCell="D2" sqref="D2"/>
    </sheetView>
  </sheetViews>
  <sheetFormatPr defaultColWidth="10.85546875" defaultRowHeight="14.25"/>
  <cols>
    <col min="1" max="1" width="17.85546875" style="58" customWidth="1"/>
    <col min="2" max="2" width="17" style="58" customWidth="1"/>
    <col min="3" max="3" width="7.5703125" style="58" customWidth="1"/>
    <col min="4" max="4" width="68.85546875" style="58" customWidth="1"/>
    <col min="5" max="5" width="65.5703125" style="65" customWidth="1"/>
    <col min="6" max="6" width="66" style="58" customWidth="1"/>
    <col min="7" max="7" width="83.28515625" style="58" customWidth="1"/>
    <col min="8" max="8" width="60" style="58" customWidth="1"/>
    <col min="9" max="9" width="56.5703125" style="19" customWidth="1"/>
    <col min="10" max="16384" width="10.85546875" style="19"/>
  </cols>
  <sheetData>
    <row r="1" spans="1:9">
      <c r="B1" s="58" t="s">
        <v>14</v>
      </c>
      <c r="C1" s="58" t="s">
        <v>15</v>
      </c>
      <c r="D1" s="58" t="s">
        <v>0</v>
      </c>
      <c r="E1" s="59" t="s">
        <v>16</v>
      </c>
      <c r="F1" s="58" t="s">
        <v>17</v>
      </c>
      <c r="G1" s="58" t="s">
        <v>18</v>
      </c>
      <c r="H1" s="58" t="s">
        <v>19</v>
      </c>
      <c r="I1" s="19" t="s">
        <v>12564</v>
      </c>
    </row>
    <row r="2" spans="1:9" ht="71.25">
      <c r="A2" s="58" t="str">
        <f>B2&amp;C2</f>
        <v>InstructionsA1</v>
      </c>
      <c r="B2" s="58" t="s">
        <v>20</v>
      </c>
      <c r="C2" s="58" t="s">
        <v>21</v>
      </c>
      <c r="D2" s="58" t="s">
        <v>718</v>
      </c>
      <c r="E2" s="58" t="s">
        <v>22</v>
      </c>
      <c r="F2" s="58" t="s">
        <v>23</v>
      </c>
      <c r="G2" s="58" t="s">
        <v>24</v>
      </c>
      <c r="H2" s="58" t="s">
        <v>25</v>
      </c>
      <c r="I2" s="58" t="s">
        <v>12570</v>
      </c>
    </row>
    <row r="3" spans="1:9">
      <c r="A3" s="58" t="str">
        <f t="shared" ref="A3:A35" si="0">B3&amp;C3</f>
        <v>InstructionsA2</v>
      </c>
      <c r="B3" s="58" t="s">
        <v>20</v>
      </c>
      <c r="C3" s="58" t="s">
        <v>26</v>
      </c>
      <c r="D3" s="58" t="s">
        <v>27</v>
      </c>
      <c r="E3" s="59" t="s">
        <v>28</v>
      </c>
      <c r="F3" s="58" t="s">
        <v>29</v>
      </c>
      <c r="G3" s="58" t="s">
        <v>30</v>
      </c>
      <c r="H3" s="58" t="s">
        <v>27</v>
      </c>
      <c r="I3" s="58" t="s">
        <v>12571</v>
      </c>
    </row>
    <row r="4" spans="1:9" ht="370.5">
      <c r="A4" s="58" t="str">
        <f t="shared" si="0"/>
        <v>InstructionsA3</v>
      </c>
      <c r="B4" s="58" t="s">
        <v>20</v>
      </c>
      <c r="C4" s="58" t="s">
        <v>31</v>
      </c>
      <c r="D4" s="58" t="s">
        <v>12532</v>
      </c>
      <c r="E4" s="60" t="s">
        <v>12566</v>
      </c>
      <c r="F4" s="58" t="s">
        <v>12567</v>
      </c>
      <c r="G4" s="58" t="s">
        <v>12568</v>
      </c>
      <c r="H4" s="58" t="s">
        <v>12569</v>
      </c>
      <c r="I4" s="58" t="s">
        <v>12572</v>
      </c>
    </row>
    <row r="5" spans="1:9" ht="365.25" customHeight="1">
      <c r="A5" s="58" t="str">
        <f t="shared" si="0"/>
        <v>InstructionsA4</v>
      </c>
      <c r="B5" s="58" t="s">
        <v>20</v>
      </c>
      <c r="C5" s="58" t="s">
        <v>32</v>
      </c>
      <c r="D5" s="58" t="s">
        <v>33</v>
      </c>
      <c r="E5" s="58" t="s">
        <v>34</v>
      </c>
      <c r="F5" s="58" t="s">
        <v>35</v>
      </c>
      <c r="G5" s="58" t="s">
        <v>36</v>
      </c>
      <c r="H5" s="58" t="s">
        <v>37</v>
      </c>
      <c r="I5" s="58" t="s">
        <v>33</v>
      </c>
    </row>
    <row r="6" spans="1:9" ht="42.75">
      <c r="A6" s="58" t="str">
        <f t="shared" si="0"/>
        <v>InstructionsA5</v>
      </c>
      <c r="B6" s="58" t="s">
        <v>20</v>
      </c>
      <c r="C6" s="58" t="s">
        <v>719</v>
      </c>
      <c r="D6" s="58" t="s">
        <v>12592</v>
      </c>
      <c r="E6" s="59" t="s">
        <v>11808</v>
      </c>
      <c r="F6" s="58" t="s">
        <v>11809</v>
      </c>
      <c r="G6" s="58" t="s">
        <v>11810</v>
      </c>
      <c r="H6" s="58" t="s">
        <v>11811</v>
      </c>
      <c r="I6" s="58" t="s">
        <v>12573</v>
      </c>
    </row>
    <row r="7" spans="1:9" ht="28.5">
      <c r="A7" s="58" t="str">
        <f t="shared" si="0"/>
        <v>InstructionsA6</v>
      </c>
      <c r="B7" s="58" t="s">
        <v>20</v>
      </c>
      <c r="C7" s="58" t="s">
        <v>38</v>
      </c>
      <c r="D7" s="58" t="s">
        <v>40</v>
      </c>
      <c r="E7" s="59" t="s">
        <v>41</v>
      </c>
      <c r="F7" s="58" t="s">
        <v>42</v>
      </c>
      <c r="G7" s="58" t="s">
        <v>43</v>
      </c>
      <c r="H7" s="58" t="s">
        <v>44</v>
      </c>
      <c r="I7" s="58" t="s">
        <v>12574</v>
      </c>
    </row>
    <row r="8" spans="1:9" ht="86.25" customHeight="1">
      <c r="A8" s="58" t="str">
        <f t="shared" si="0"/>
        <v>InstructionsA7</v>
      </c>
      <c r="B8" s="58" t="s">
        <v>20</v>
      </c>
      <c r="C8" s="58" t="s">
        <v>39</v>
      </c>
      <c r="D8" s="58" t="s">
        <v>46</v>
      </c>
      <c r="E8" s="60" t="s">
        <v>47</v>
      </c>
      <c r="F8" s="58" t="s">
        <v>48</v>
      </c>
      <c r="G8" s="58" t="s">
        <v>49</v>
      </c>
      <c r="H8" s="58" t="s">
        <v>50</v>
      </c>
      <c r="I8" s="58" t="s">
        <v>12575</v>
      </c>
    </row>
    <row r="9" spans="1:9" ht="409.5">
      <c r="A9" s="58" t="str">
        <f t="shared" si="0"/>
        <v>InstructionsA8</v>
      </c>
      <c r="B9" s="58" t="s">
        <v>20</v>
      </c>
      <c r="C9" s="58" t="s">
        <v>45</v>
      </c>
      <c r="D9" s="58" t="s">
        <v>11812</v>
      </c>
      <c r="E9" s="60" t="s">
        <v>11813</v>
      </c>
      <c r="F9" s="58" t="s">
        <v>12031</v>
      </c>
      <c r="G9" s="58" t="s">
        <v>11814</v>
      </c>
      <c r="H9" s="58" t="s">
        <v>11815</v>
      </c>
      <c r="I9" s="58" t="s">
        <v>12576</v>
      </c>
    </row>
    <row r="10" spans="1:9" ht="185.25">
      <c r="A10" s="58" t="str">
        <f t="shared" ref="A10" si="1">B10&amp;C10</f>
        <v>InstructionsA9</v>
      </c>
      <c r="B10" s="58" t="s">
        <v>20</v>
      </c>
      <c r="C10" s="58" t="s">
        <v>51</v>
      </c>
      <c r="D10" s="58" t="s">
        <v>12165</v>
      </c>
      <c r="E10" s="182" t="s">
        <v>12486</v>
      </c>
      <c r="F10" s="58" t="s">
        <v>12207</v>
      </c>
      <c r="G10" s="58" t="s">
        <v>12206</v>
      </c>
      <c r="H10" s="58" t="s">
        <v>12208</v>
      </c>
      <c r="I10" s="58" t="s">
        <v>12577</v>
      </c>
    </row>
    <row r="11" spans="1:9" ht="48.6" customHeight="1">
      <c r="A11" s="58" t="str">
        <f t="shared" si="0"/>
        <v>InstructionsA10</v>
      </c>
      <c r="B11" s="58" t="s">
        <v>20</v>
      </c>
      <c r="C11" s="58" t="s">
        <v>52</v>
      </c>
      <c r="D11" s="58" t="s">
        <v>12580</v>
      </c>
      <c r="E11" s="59" t="s">
        <v>12604</v>
      </c>
      <c r="F11" s="58" t="s">
        <v>12605</v>
      </c>
      <c r="G11" s="58" t="s">
        <v>12628</v>
      </c>
      <c r="H11" s="58" t="s">
        <v>12650</v>
      </c>
      <c r="I11" s="58" t="s">
        <v>12629</v>
      </c>
    </row>
    <row r="12" spans="1:9" ht="42.75">
      <c r="A12" s="58" t="str">
        <f t="shared" ref="A12" si="2">B12&amp;C12</f>
        <v>InstructionsA11</v>
      </c>
      <c r="B12" s="58" t="s">
        <v>20</v>
      </c>
      <c r="C12" s="58" t="s">
        <v>53</v>
      </c>
      <c r="D12" s="58" t="s">
        <v>12581</v>
      </c>
      <c r="E12" s="59" t="s">
        <v>12603</v>
      </c>
      <c r="F12" s="58" t="s">
        <v>12606</v>
      </c>
      <c r="G12" s="58" t="s">
        <v>12627</v>
      </c>
      <c r="H12" s="58" t="s">
        <v>12649</v>
      </c>
      <c r="I12" s="58" t="s">
        <v>12578</v>
      </c>
    </row>
    <row r="13" spans="1:9" ht="42.75">
      <c r="A13" s="58" t="str">
        <f t="shared" si="0"/>
        <v>InstructionsA12</v>
      </c>
      <c r="B13" s="58" t="s">
        <v>20</v>
      </c>
      <c r="C13" s="58" t="s">
        <v>54</v>
      </c>
      <c r="D13" s="58" t="s">
        <v>12582</v>
      </c>
      <c r="E13" s="59" t="s">
        <v>12602</v>
      </c>
      <c r="F13" s="58" t="s">
        <v>12607</v>
      </c>
      <c r="G13" s="58" t="s">
        <v>12626</v>
      </c>
      <c r="H13" s="58" t="s">
        <v>12648</v>
      </c>
      <c r="I13" s="58" t="s">
        <v>12579</v>
      </c>
    </row>
    <row r="14" spans="1:9" ht="42.75">
      <c r="A14" s="58" t="str">
        <f t="shared" si="0"/>
        <v>InstructionsA13</v>
      </c>
      <c r="B14" s="58" t="s">
        <v>20</v>
      </c>
      <c r="C14" s="58" t="s">
        <v>55</v>
      </c>
      <c r="D14" s="58" t="s">
        <v>12583</v>
      </c>
      <c r="E14" s="59" t="s">
        <v>12601</v>
      </c>
      <c r="F14" s="58" t="s">
        <v>12608</v>
      </c>
      <c r="G14" s="58" t="s">
        <v>12625</v>
      </c>
      <c r="H14" s="58" t="s">
        <v>12647</v>
      </c>
      <c r="I14" s="58" t="s">
        <v>12630</v>
      </c>
    </row>
    <row r="15" spans="1:9" ht="85.5">
      <c r="A15" s="58" t="str">
        <f t="shared" si="0"/>
        <v>InstructionsA14</v>
      </c>
      <c r="B15" s="58" t="s">
        <v>20</v>
      </c>
      <c r="C15" s="58" t="s">
        <v>56</v>
      </c>
      <c r="D15" s="58" t="s">
        <v>12584</v>
      </c>
      <c r="E15" s="59" t="s">
        <v>12600</v>
      </c>
      <c r="F15" s="58" t="s">
        <v>12609</v>
      </c>
      <c r="G15" s="58" t="s">
        <v>12624</v>
      </c>
      <c r="H15" s="58" t="s">
        <v>12646</v>
      </c>
      <c r="I15" s="58" t="s">
        <v>12631</v>
      </c>
    </row>
    <row r="16" spans="1:9" ht="28.5">
      <c r="A16" s="58" t="str">
        <f t="shared" si="0"/>
        <v>InstructionsA15</v>
      </c>
      <c r="B16" s="58" t="s">
        <v>20</v>
      </c>
      <c r="C16" s="58" t="s">
        <v>57</v>
      </c>
      <c r="D16" s="58" t="s">
        <v>12585</v>
      </c>
      <c r="E16" s="59" t="s">
        <v>12599</v>
      </c>
      <c r="F16" s="58" t="s">
        <v>12610</v>
      </c>
      <c r="G16" s="58" t="s">
        <v>12623</v>
      </c>
      <c r="H16" s="58" t="s">
        <v>12645</v>
      </c>
      <c r="I16" s="58" t="s">
        <v>12632</v>
      </c>
    </row>
    <row r="17" spans="1:9" ht="99.75">
      <c r="A17" s="58" t="str">
        <f t="shared" si="0"/>
        <v>InstructionsA16</v>
      </c>
      <c r="B17" s="58" t="s">
        <v>20</v>
      </c>
      <c r="C17" s="58" t="s">
        <v>58</v>
      </c>
      <c r="D17" s="58" t="s">
        <v>12586</v>
      </c>
      <c r="E17" s="59" t="s">
        <v>12598</v>
      </c>
      <c r="F17" s="58" t="s">
        <v>12611</v>
      </c>
      <c r="G17" s="58" t="s">
        <v>12622</v>
      </c>
      <c r="H17" s="58" t="s">
        <v>12644</v>
      </c>
      <c r="I17" s="58" t="s">
        <v>12633</v>
      </c>
    </row>
    <row r="18" spans="1:9" ht="28.5">
      <c r="A18" s="58" t="str">
        <f t="shared" si="0"/>
        <v>InstructionsA17</v>
      </c>
      <c r="B18" s="58" t="s">
        <v>20</v>
      </c>
      <c r="C18" s="58" t="s">
        <v>59</v>
      </c>
      <c r="D18" s="58" t="s">
        <v>12587</v>
      </c>
      <c r="E18" s="59" t="s">
        <v>12597</v>
      </c>
      <c r="F18" s="58" t="s">
        <v>12612</v>
      </c>
      <c r="G18" s="58" t="s">
        <v>12621</v>
      </c>
      <c r="H18" s="58" t="s">
        <v>12643</v>
      </c>
      <c r="I18" s="58" t="s">
        <v>12634</v>
      </c>
    </row>
    <row r="19" spans="1:9" ht="85.5">
      <c r="A19" s="58" t="str">
        <f t="shared" si="0"/>
        <v>InstructionsA18</v>
      </c>
      <c r="B19" s="58" t="s">
        <v>20</v>
      </c>
      <c r="C19" s="58" t="s">
        <v>60</v>
      </c>
      <c r="D19" s="58" t="s">
        <v>12588</v>
      </c>
      <c r="E19" s="59" t="s">
        <v>12596</v>
      </c>
      <c r="F19" s="58" t="s">
        <v>12613</v>
      </c>
      <c r="G19" s="58" t="s">
        <v>12620</v>
      </c>
      <c r="H19" s="58" t="s">
        <v>12642</v>
      </c>
      <c r="I19" s="58" t="s">
        <v>12635</v>
      </c>
    </row>
    <row r="20" spans="1:9" ht="75.75" customHeight="1">
      <c r="A20" s="58" t="str">
        <f t="shared" si="0"/>
        <v>InstructionsA19</v>
      </c>
      <c r="B20" s="58" t="s">
        <v>20</v>
      </c>
      <c r="C20" s="58" t="s">
        <v>61</v>
      </c>
      <c r="D20" s="58" t="s">
        <v>12589</v>
      </c>
      <c r="E20" s="58" t="s">
        <v>12595</v>
      </c>
      <c r="F20" s="58" t="s">
        <v>12614</v>
      </c>
      <c r="G20" s="58" t="s">
        <v>12619</v>
      </c>
      <c r="H20" s="58" t="s">
        <v>12641</v>
      </c>
      <c r="I20" s="58" t="s">
        <v>12636</v>
      </c>
    </row>
    <row r="21" spans="1:9" ht="42.75">
      <c r="A21" s="58" t="str">
        <f t="shared" si="0"/>
        <v>InstructionsA20</v>
      </c>
      <c r="B21" s="58" t="s">
        <v>20</v>
      </c>
      <c r="C21" s="58" t="s">
        <v>62</v>
      </c>
      <c r="D21" s="58" t="s">
        <v>12590</v>
      </c>
      <c r="E21" s="59" t="s">
        <v>12594</v>
      </c>
      <c r="F21" s="58" t="s">
        <v>12615</v>
      </c>
      <c r="G21" s="58" t="s">
        <v>12618</v>
      </c>
      <c r="H21" s="58" t="s">
        <v>12640</v>
      </c>
      <c r="I21" s="58" t="s">
        <v>12637</v>
      </c>
    </row>
    <row r="22" spans="1:9" ht="42.75">
      <c r="A22" s="58" t="str">
        <f t="shared" si="0"/>
        <v>InstructionsA21</v>
      </c>
      <c r="B22" s="58" t="s">
        <v>20</v>
      </c>
      <c r="C22" s="58" t="s">
        <v>11777</v>
      </c>
      <c r="D22" s="58" t="s">
        <v>12591</v>
      </c>
      <c r="E22" s="59" t="s">
        <v>12593</v>
      </c>
      <c r="F22" s="58" t="s">
        <v>12616</v>
      </c>
      <c r="G22" s="58" t="s">
        <v>12617</v>
      </c>
      <c r="H22" s="58" t="s">
        <v>12639</v>
      </c>
      <c r="I22" s="58" t="s">
        <v>12638</v>
      </c>
    </row>
    <row r="23" spans="1:9" ht="54.75" customHeight="1">
      <c r="A23" s="58" t="str">
        <f t="shared" si="0"/>
        <v>InstructionsA23</v>
      </c>
      <c r="B23" s="58" t="s">
        <v>20</v>
      </c>
      <c r="C23" s="58" t="s">
        <v>12252</v>
      </c>
      <c r="D23" s="58" t="s">
        <v>12651</v>
      </c>
      <c r="E23" s="58" t="s">
        <v>12652</v>
      </c>
      <c r="F23" s="58" t="s">
        <v>12653</v>
      </c>
      <c r="G23" s="58" t="s">
        <v>12654</v>
      </c>
      <c r="H23" s="58" t="s">
        <v>12655</v>
      </c>
      <c r="I23" s="58" t="s">
        <v>12656</v>
      </c>
    </row>
    <row r="24" spans="1:9" ht="171">
      <c r="A24" s="58" t="str">
        <f t="shared" si="0"/>
        <v>InstructionsA24</v>
      </c>
      <c r="B24" s="58" t="s">
        <v>20</v>
      </c>
      <c r="C24" s="58" t="s">
        <v>63</v>
      </c>
      <c r="D24" s="58" t="s">
        <v>735</v>
      </c>
      <c r="E24" s="58" t="s">
        <v>12487</v>
      </c>
      <c r="F24" s="58" t="s">
        <v>12037</v>
      </c>
      <c r="G24" s="58" t="s">
        <v>12032</v>
      </c>
      <c r="H24" s="58" t="s">
        <v>12033</v>
      </c>
      <c r="I24" s="58" t="s">
        <v>12657</v>
      </c>
    </row>
    <row r="25" spans="1:9" ht="85.5">
      <c r="A25" s="58" t="str">
        <f t="shared" si="0"/>
        <v>InstructionsA25</v>
      </c>
      <c r="B25" s="58" t="s">
        <v>20</v>
      </c>
      <c r="C25" s="58" t="s">
        <v>64</v>
      </c>
      <c r="D25" s="58" t="s">
        <v>12457</v>
      </c>
      <c r="E25" s="58" t="s">
        <v>12488</v>
      </c>
      <c r="F25" s="58" t="s">
        <v>12458</v>
      </c>
      <c r="G25" s="58" t="s">
        <v>12459</v>
      </c>
      <c r="H25" s="58" t="s">
        <v>12460</v>
      </c>
      <c r="I25" s="58" t="s">
        <v>12658</v>
      </c>
    </row>
    <row r="26" spans="1:9" ht="223.35" customHeight="1">
      <c r="A26" s="58" t="str">
        <f t="shared" si="0"/>
        <v>InstructionsA26</v>
      </c>
      <c r="B26" s="58" t="s">
        <v>20</v>
      </c>
      <c r="C26" s="58" t="s">
        <v>65</v>
      </c>
      <c r="D26" s="58" t="s">
        <v>736</v>
      </c>
      <c r="E26" s="61" t="s">
        <v>11816</v>
      </c>
      <c r="F26" s="58" t="s">
        <v>11871</v>
      </c>
      <c r="G26" s="62" t="s">
        <v>11817</v>
      </c>
      <c r="H26" s="62" t="s">
        <v>11818</v>
      </c>
      <c r="I26" s="58" t="s">
        <v>12660</v>
      </c>
    </row>
    <row r="27" spans="1:9" ht="142.5">
      <c r="A27" s="58" t="str">
        <f t="shared" si="0"/>
        <v>InstructionsA27</v>
      </c>
      <c r="B27" s="58" t="s">
        <v>20</v>
      </c>
      <c r="C27" s="58" t="s">
        <v>66</v>
      </c>
      <c r="D27" s="58" t="s">
        <v>737</v>
      </c>
      <c r="E27" s="60" t="s">
        <v>11822</v>
      </c>
      <c r="F27" s="58" t="s">
        <v>11819</v>
      </c>
      <c r="G27" s="58" t="s">
        <v>11820</v>
      </c>
      <c r="H27" s="58" t="s">
        <v>11821</v>
      </c>
      <c r="I27" s="58" t="s">
        <v>12659</v>
      </c>
    </row>
    <row r="28" spans="1:9" ht="323.64999999999998" customHeight="1">
      <c r="A28" s="58" t="str">
        <f t="shared" si="0"/>
        <v>InstructionsA28</v>
      </c>
      <c r="B28" s="58" t="s">
        <v>20</v>
      </c>
      <c r="C28" s="58" t="s">
        <v>67</v>
      </c>
      <c r="D28" s="58" t="s">
        <v>12019</v>
      </c>
      <c r="E28" s="61" t="s">
        <v>12020</v>
      </c>
      <c r="F28" s="62" t="s">
        <v>12021</v>
      </c>
      <c r="G28" s="62" t="s">
        <v>12022</v>
      </c>
      <c r="H28" s="62" t="s">
        <v>12023</v>
      </c>
      <c r="I28" s="58" t="s">
        <v>12661</v>
      </c>
    </row>
    <row r="29" spans="1:9" ht="348" customHeight="1">
      <c r="A29" s="58" t="str">
        <f t="shared" si="0"/>
        <v>InstructionsA29</v>
      </c>
      <c r="B29" s="58" t="s">
        <v>20</v>
      </c>
      <c r="C29" s="58" t="s">
        <v>68</v>
      </c>
      <c r="D29" s="58" t="s">
        <v>12533</v>
      </c>
      <c r="E29" s="58" t="s">
        <v>11895</v>
      </c>
      <c r="F29" s="198" t="s">
        <v>12534</v>
      </c>
      <c r="G29" s="58" t="s">
        <v>12535</v>
      </c>
      <c r="H29" s="58" t="s">
        <v>12536</v>
      </c>
      <c r="I29" s="58" t="s">
        <v>12924</v>
      </c>
    </row>
    <row r="30" spans="1:9" ht="42.75">
      <c r="A30" s="58" t="str">
        <f t="shared" ref="A30:A33" si="3">B30&amp;C30</f>
        <v>InstructionsA31</v>
      </c>
      <c r="B30" s="58" t="s">
        <v>20</v>
      </c>
      <c r="C30" s="58" t="s">
        <v>12253</v>
      </c>
      <c r="D30" s="58" t="s">
        <v>12152</v>
      </c>
      <c r="E30" s="59" t="s">
        <v>12209</v>
      </c>
      <c r="F30" s="58" t="s">
        <v>12210</v>
      </c>
      <c r="G30" s="58" t="s">
        <v>12211</v>
      </c>
      <c r="H30" s="58" t="s">
        <v>12212</v>
      </c>
      <c r="I30" s="58" t="s">
        <v>12662</v>
      </c>
    </row>
    <row r="31" spans="1:9" ht="42.75">
      <c r="A31" s="58" t="str">
        <f t="shared" ref="A31" si="4">B31&amp;C31</f>
        <v>InstructionsA32</v>
      </c>
      <c r="B31" s="58" t="s">
        <v>20</v>
      </c>
      <c r="C31" s="58" t="s">
        <v>69</v>
      </c>
      <c r="D31" s="58" t="s">
        <v>12537</v>
      </c>
      <c r="E31" s="224" t="s">
        <v>12538</v>
      </c>
      <c r="F31" s="58" t="s">
        <v>12539</v>
      </c>
      <c r="G31" s="58" t="s">
        <v>12540</v>
      </c>
      <c r="H31" s="58" t="s">
        <v>12541</v>
      </c>
      <c r="I31" s="58" t="s">
        <v>12663</v>
      </c>
    </row>
    <row r="32" spans="1:9" ht="99.75">
      <c r="A32" s="58" t="str">
        <f t="shared" si="3"/>
        <v>InstructionsA33</v>
      </c>
      <c r="B32" s="58" t="s">
        <v>20</v>
      </c>
      <c r="C32" s="58" t="s">
        <v>70</v>
      </c>
      <c r="D32" s="58" t="s">
        <v>12542</v>
      </c>
      <c r="E32" s="60" t="s">
        <v>12543</v>
      </c>
      <c r="F32" s="58" t="s">
        <v>12544</v>
      </c>
      <c r="G32" s="58" t="s">
        <v>12545</v>
      </c>
      <c r="H32" s="58" t="s">
        <v>12546</v>
      </c>
      <c r="I32" s="58" t="s">
        <v>12925</v>
      </c>
    </row>
    <row r="33" spans="1:9" ht="99.75">
      <c r="A33" s="58" t="str">
        <f t="shared" si="3"/>
        <v>InstructionsA34</v>
      </c>
      <c r="B33" s="58" t="s">
        <v>20</v>
      </c>
      <c r="C33" s="58" t="s">
        <v>71</v>
      </c>
      <c r="D33" s="58" t="s">
        <v>12547</v>
      </c>
      <c r="E33" s="198" t="s">
        <v>12548</v>
      </c>
      <c r="F33" s="198" t="s">
        <v>12549</v>
      </c>
      <c r="G33" s="198" t="s">
        <v>12550</v>
      </c>
      <c r="H33" s="198" t="s">
        <v>12551</v>
      </c>
      <c r="I33" s="58" t="s">
        <v>12664</v>
      </c>
    </row>
    <row r="34" spans="1:9" ht="42.75">
      <c r="A34" s="58" t="str">
        <f t="shared" si="0"/>
        <v>InstructionsA36</v>
      </c>
      <c r="B34" s="58" t="s">
        <v>20</v>
      </c>
      <c r="C34" s="58" t="s">
        <v>11778</v>
      </c>
      <c r="D34" s="58" t="s">
        <v>82</v>
      </c>
      <c r="E34" s="59" t="s">
        <v>83</v>
      </c>
      <c r="F34" s="58" t="s">
        <v>84</v>
      </c>
      <c r="G34" s="58" t="s">
        <v>85</v>
      </c>
      <c r="H34" s="58" t="s">
        <v>86</v>
      </c>
      <c r="I34" s="58" t="s">
        <v>12766</v>
      </c>
    </row>
    <row r="35" spans="1:9" ht="28.5">
      <c r="A35" s="58" t="str">
        <f t="shared" si="0"/>
        <v>InstructionsA37</v>
      </c>
      <c r="B35" s="58" t="s">
        <v>20</v>
      </c>
      <c r="C35" s="58" t="s">
        <v>72</v>
      </c>
      <c r="D35" s="58" t="s">
        <v>87</v>
      </c>
      <c r="E35" s="59" t="s">
        <v>88</v>
      </c>
      <c r="F35" s="58" t="s">
        <v>89</v>
      </c>
      <c r="G35" s="58" t="s">
        <v>90</v>
      </c>
      <c r="H35" s="58" t="s">
        <v>91</v>
      </c>
      <c r="I35" s="58" t="s">
        <v>12665</v>
      </c>
    </row>
    <row r="36" spans="1:9" ht="57">
      <c r="A36" s="58" t="str">
        <f t="shared" ref="A36:A75" si="5">B36&amp;C36</f>
        <v>InstructionsA38</v>
      </c>
      <c r="B36" s="58" t="s">
        <v>20</v>
      </c>
      <c r="C36" s="58" t="s">
        <v>73</v>
      </c>
      <c r="D36" s="58" t="s">
        <v>11906</v>
      </c>
      <c r="E36" s="60" t="s">
        <v>11780</v>
      </c>
      <c r="F36" s="58" t="s">
        <v>11781</v>
      </c>
      <c r="G36" s="58" t="s">
        <v>11782</v>
      </c>
      <c r="H36" s="58" t="s">
        <v>11783</v>
      </c>
      <c r="I36" s="58" t="s">
        <v>12679</v>
      </c>
    </row>
    <row r="37" spans="1:9" ht="28.5">
      <c r="A37" s="58" t="str">
        <f t="shared" si="5"/>
        <v>InstructionsA39</v>
      </c>
      <c r="B37" s="58" t="s">
        <v>20</v>
      </c>
      <c r="C37" s="58" t="s">
        <v>74</v>
      </c>
      <c r="D37" s="58" t="s">
        <v>11896</v>
      </c>
      <c r="E37" s="60" t="s">
        <v>11897</v>
      </c>
      <c r="F37" s="58" t="s">
        <v>11898</v>
      </c>
      <c r="G37" s="58" t="s">
        <v>11899</v>
      </c>
      <c r="H37" s="58" t="s">
        <v>11900</v>
      </c>
      <c r="I37" s="58" t="s">
        <v>12666</v>
      </c>
    </row>
    <row r="38" spans="1:9" ht="57">
      <c r="A38" s="58" t="str">
        <f t="shared" si="5"/>
        <v>InstructionsA40</v>
      </c>
      <c r="B38" s="58" t="s">
        <v>20</v>
      </c>
      <c r="C38" s="58" t="s">
        <v>75</v>
      </c>
      <c r="D38" s="58" t="s">
        <v>11905</v>
      </c>
      <c r="E38" s="58" t="s">
        <v>11901</v>
      </c>
      <c r="F38" s="58" t="s">
        <v>11902</v>
      </c>
      <c r="G38" s="58" t="s">
        <v>11903</v>
      </c>
      <c r="H38" s="58" t="s">
        <v>11904</v>
      </c>
      <c r="I38" s="58" t="s">
        <v>12681</v>
      </c>
    </row>
    <row r="39" spans="1:9" ht="142.5">
      <c r="A39" s="58" t="str">
        <f t="shared" si="5"/>
        <v>InstructionsA41</v>
      </c>
      <c r="B39" s="58" t="s">
        <v>20</v>
      </c>
      <c r="C39" s="58" t="s">
        <v>76</v>
      </c>
      <c r="D39" s="58" t="s">
        <v>1238</v>
      </c>
      <c r="E39" s="58" t="s">
        <v>11784</v>
      </c>
      <c r="F39" s="58" t="s">
        <v>11789</v>
      </c>
      <c r="G39" s="58" t="s">
        <v>11794</v>
      </c>
      <c r="H39" s="58" t="s">
        <v>12511</v>
      </c>
      <c r="I39" s="58" t="s">
        <v>12671</v>
      </c>
    </row>
    <row r="40" spans="1:9" ht="57">
      <c r="A40" s="58" t="str">
        <f t="shared" si="5"/>
        <v>InstructionsA42</v>
      </c>
      <c r="B40" s="58" t="s">
        <v>20</v>
      </c>
      <c r="C40" s="58" t="s">
        <v>77</v>
      </c>
      <c r="D40" s="58" t="s">
        <v>12145</v>
      </c>
      <c r="E40" s="58" t="s">
        <v>12500</v>
      </c>
      <c r="F40" s="58" t="s">
        <v>12146</v>
      </c>
      <c r="G40" s="58" t="s">
        <v>12147</v>
      </c>
      <c r="H40" s="58" t="s">
        <v>12148</v>
      </c>
      <c r="I40" s="58" t="s">
        <v>12667</v>
      </c>
    </row>
    <row r="41" spans="1:9" ht="42.75">
      <c r="A41" s="58" t="str">
        <f t="shared" si="5"/>
        <v>InstructionsA43</v>
      </c>
      <c r="B41" s="58" t="s">
        <v>20</v>
      </c>
      <c r="C41" s="58" t="s">
        <v>78</v>
      </c>
      <c r="D41" s="58" t="s">
        <v>1239</v>
      </c>
      <c r="E41" s="58" t="s">
        <v>11785</v>
      </c>
      <c r="F41" s="58" t="s">
        <v>11790</v>
      </c>
      <c r="G41" s="58" t="s">
        <v>11795</v>
      </c>
      <c r="H41" s="58" t="s">
        <v>11799</v>
      </c>
      <c r="I41" s="58" t="s">
        <v>12668</v>
      </c>
    </row>
    <row r="42" spans="1:9" ht="42.75">
      <c r="A42" s="58" t="str">
        <f t="shared" si="5"/>
        <v>InstructionsA44</v>
      </c>
      <c r="B42" s="58" t="s">
        <v>20</v>
      </c>
      <c r="C42" s="58" t="s">
        <v>79</v>
      </c>
      <c r="D42" s="58" t="s">
        <v>1240</v>
      </c>
      <c r="E42" s="58" t="s">
        <v>11786</v>
      </c>
      <c r="F42" s="58" t="s">
        <v>11791</v>
      </c>
      <c r="G42" s="58" t="s">
        <v>11796</v>
      </c>
      <c r="H42" s="58" t="s">
        <v>11800</v>
      </c>
      <c r="I42" s="58" t="s">
        <v>12669</v>
      </c>
    </row>
    <row r="43" spans="1:9" ht="71.25">
      <c r="A43" s="58" t="str">
        <f t="shared" si="5"/>
        <v>InstructionsA45</v>
      </c>
      <c r="B43" s="58" t="s">
        <v>20</v>
      </c>
      <c r="C43" s="58" t="s">
        <v>80</v>
      </c>
      <c r="D43" s="58" t="s">
        <v>1241</v>
      </c>
      <c r="E43" s="58" t="s">
        <v>11787</v>
      </c>
      <c r="F43" s="58" t="s">
        <v>11792</v>
      </c>
      <c r="G43" s="58" t="s">
        <v>11797</v>
      </c>
      <c r="H43" s="58" t="s">
        <v>11801</v>
      </c>
      <c r="I43" s="58" t="s">
        <v>12670</v>
      </c>
    </row>
    <row r="44" spans="1:9" ht="256.5">
      <c r="A44" s="58" t="str">
        <f t="shared" si="5"/>
        <v>InstructionsA46</v>
      </c>
      <c r="B44" s="58" t="s">
        <v>20</v>
      </c>
      <c r="C44" s="58" t="s">
        <v>81</v>
      </c>
      <c r="D44" s="58" t="s">
        <v>12552</v>
      </c>
      <c r="E44" s="58" t="s">
        <v>11824</v>
      </c>
      <c r="F44" s="58" t="s">
        <v>11823</v>
      </c>
      <c r="G44" s="64" t="s">
        <v>12553</v>
      </c>
      <c r="H44" s="58" t="s">
        <v>12554</v>
      </c>
      <c r="I44" s="58" t="s">
        <v>12672</v>
      </c>
    </row>
    <row r="45" spans="1:9" ht="85.5">
      <c r="A45" s="58" t="str">
        <f t="shared" si="5"/>
        <v>InstructionsA47</v>
      </c>
      <c r="B45" s="58" t="s">
        <v>20</v>
      </c>
      <c r="C45" s="58" t="s">
        <v>11779</v>
      </c>
      <c r="D45" s="58" t="s">
        <v>1242</v>
      </c>
      <c r="E45" s="58" t="s">
        <v>11788</v>
      </c>
      <c r="F45" s="58" t="s">
        <v>11793</v>
      </c>
      <c r="G45" s="58" t="s">
        <v>11798</v>
      </c>
      <c r="H45" s="58" t="s">
        <v>11802</v>
      </c>
      <c r="I45" s="58" t="s">
        <v>12673</v>
      </c>
    </row>
    <row r="46" spans="1:9" ht="156.75">
      <c r="A46" s="58" t="str">
        <f t="shared" si="5"/>
        <v>InstructionsA48</v>
      </c>
      <c r="B46" s="58" t="s">
        <v>20</v>
      </c>
      <c r="C46" s="58" t="s">
        <v>12153</v>
      </c>
      <c r="D46" s="58" t="s">
        <v>12164</v>
      </c>
      <c r="E46" s="58" t="s">
        <v>11835</v>
      </c>
      <c r="F46" s="58" t="s">
        <v>11836</v>
      </c>
      <c r="G46" s="58" t="s">
        <v>11837</v>
      </c>
      <c r="H46" s="58" t="s">
        <v>11838</v>
      </c>
      <c r="I46" s="58" t="s">
        <v>12685</v>
      </c>
    </row>
    <row r="47" spans="1:9" ht="185.25">
      <c r="A47" s="58" t="str">
        <f t="shared" si="5"/>
        <v>InstructionsA49</v>
      </c>
      <c r="B47" s="58" t="s">
        <v>20</v>
      </c>
      <c r="C47" s="58" t="s">
        <v>12024</v>
      </c>
      <c r="D47" s="58" t="s">
        <v>11825</v>
      </c>
      <c r="E47" s="58" t="s">
        <v>11827</v>
      </c>
      <c r="F47" s="58" t="s">
        <v>11829</v>
      </c>
      <c r="G47" s="58" t="s">
        <v>11831</v>
      </c>
      <c r="H47" s="58" t="s">
        <v>11833</v>
      </c>
      <c r="I47" s="58" t="s">
        <v>12674</v>
      </c>
    </row>
    <row r="48" spans="1:9" ht="213.75">
      <c r="A48" s="58" t="str">
        <f t="shared" si="5"/>
        <v>InstructionsA50</v>
      </c>
      <c r="B48" s="58" t="s">
        <v>20</v>
      </c>
      <c r="C48" s="58" t="s">
        <v>12133</v>
      </c>
      <c r="D48" s="58" t="s">
        <v>11826</v>
      </c>
      <c r="E48" s="58" t="s">
        <v>11828</v>
      </c>
      <c r="F48" s="58" t="s">
        <v>11830</v>
      </c>
      <c r="G48" s="58" t="s">
        <v>11832</v>
      </c>
      <c r="H48" s="58" t="s">
        <v>11834</v>
      </c>
      <c r="I48" s="58" t="s">
        <v>12675</v>
      </c>
    </row>
    <row r="49" spans="1:9" ht="128.25">
      <c r="A49" s="58" t="str">
        <f t="shared" si="5"/>
        <v>InstructionsA51</v>
      </c>
      <c r="B49" s="58" t="s">
        <v>20</v>
      </c>
      <c r="C49" s="58" t="s">
        <v>12025</v>
      </c>
      <c r="D49" s="58" t="s">
        <v>12514</v>
      </c>
      <c r="E49" s="58" t="s">
        <v>12516</v>
      </c>
      <c r="F49" s="58" t="s">
        <v>12518</v>
      </c>
      <c r="G49" s="58" t="s">
        <v>12520</v>
      </c>
      <c r="H49" s="58" t="s">
        <v>12522</v>
      </c>
      <c r="I49" s="58" t="s">
        <v>12676</v>
      </c>
    </row>
    <row r="50" spans="1:9" ht="42.75">
      <c r="A50" s="58" t="str">
        <f>B50&amp;C50</f>
        <v>InstructionsA52</v>
      </c>
      <c r="B50" s="58" t="s">
        <v>20</v>
      </c>
      <c r="C50" s="58" t="s">
        <v>12160</v>
      </c>
      <c r="D50" s="58" t="s">
        <v>12515</v>
      </c>
      <c r="E50" s="58" t="s">
        <v>12517</v>
      </c>
      <c r="F50" s="58" t="s">
        <v>12519</v>
      </c>
      <c r="G50" s="58" t="s">
        <v>12521</v>
      </c>
      <c r="H50" s="58" t="s">
        <v>12523</v>
      </c>
      <c r="I50" s="58" t="s">
        <v>12677</v>
      </c>
    </row>
    <row r="51" spans="1:9" ht="42.75">
      <c r="A51" s="58" t="str">
        <f t="shared" si="5"/>
        <v>InstructionsA54</v>
      </c>
      <c r="B51" s="58" t="s">
        <v>20</v>
      </c>
      <c r="C51" s="58" t="s">
        <v>92</v>
      </c>
      <c r="D51" s="58" t="s">
        <v>12141</v>
      </c>
      <c r="E51" s="59" t="s">
        <v>12490</v>
      </c>
      <c r="F51" s="58" t="s">
        <v>12489</v>
      </c>
      <c r="G51" s="58" t="s">
        <v>12501</v>
      </c>
      <c r="H51" s="58" t="s">
        <v>12507</v>
      </c>
      <c r="I51" s="58" t="s">
        <v>12678</v>
      </c>
    </row>
    <row r="52" spans="1:9" ht="42.75">
      <c r="A52" s="58" t="str">
        <f t="shared" ref="A52:A65" si="6">B52&amp;C52</f>
        <v>InstructionsA55</v>
      </c>
      <c r="B52" s="58" t="s">
        <v>20</v>
      </c>
      <c r="C52" s="58" t="s">
        <v>93</v>
      </c>
      <c r="D52" s="58" t="s">
        <v>12151</v>
      </c>
      <c r="E52" s="60" t="s">
        <v>12494</v>
      </c>
      <c r="F52" s="58" t="s">
        <v>12495</v>
      </c>
      <c r="G52" s="58" t="s">
        <v>12502</v>
      </c>
      <c r="H52" s="58" t="s">
        <v>12508</v>
      </c>
      <c r="I52" s="58" t="s">
        <v>12682</v>
      </c>
    </row>
    <row r="53" spans="1:9" ht="71.25">
      <c r="A53" s="58" t="str">
        <f t="shared" si="6"/>
        <v>InstructionsA56</v>
      </c>
      <c r="B53" s="58" t="s">
        <v>20</v>
      </c>
      <c r="C53" s="58" t="s">
        <v>94</v>
      </c>
      <c r="D53" s="58" t="s">
        <v>12142</v>
      </c>
      <c r="E53" s="60" t="s">
        <v>12491</v>
      </c>
      <c r="F53" s="58" t="s">
        <v>12497</v>
      </c>
      <c r="G53" s="58" t="s">
        <v>12504</v>
      </c>
      <c r="H53" s="58" t="s">
        <v>12510</v>
      </c>
      <c r="I53" s="58" t="s">
        <v>12680</v>
      </c>
    </row>
    <row r="54" spans="1:9" ht="42.75">
      <c r="A54" s="58" t="str">
        <f t="shared" si="6"/>
        <v>InstructionsA57</v>
      </c>
      <c r="B54" s="58" t="s">
        <v>20</v>
      </c>
      <c r="C54" s="58" t="s">
        <v>12134</v>
      </c>
      <c r="D54" s="58" t="s">
        <v>12150</v>
      </c>
      <c r="E54" s="65" t="s">
        <v>12848</v>
      </c>
      <c r="F54" s="58" t="s">
        <v>12849</v>
      </c>
      <c r="G54" s="58" t="s">
        <v>12850</v>
      </c>
      <c r="H54" s="58" t="s">
        <v>12846</v>
      </c>
      <c r="I54" s="58" t="s">
        <v>12847</v>
      </c>
    </row>
    <row r="55" spans="1:9" ht="128.25">
      <c r="A55" s="58" t="str">
        <f t="shared" si="6"/>
        <v>InstructionsA58</v>
      </c>
      <c r="B55" s="58" t="s">
        <v>20</v>
      </c>
      <c r="C55" s="58" t="s">
        <v>12135</v>
      </c>
      <c r="D55" s="58" t="s">
        <v>12143</v>
      </c>
      <c r="E55" s="58" t="s">
        <v>12493</v>
      </c>
      <c r="F55" s="58" t="s">
        <v>12498</v>
      </c>
      <c r="G55" s="58" t="s">
        <v>12505</v>
      </c>
      <c r="H55" s="58" t="s">
        <v>12512</v>
      </c>
      <c r="I55" s="58" t="s">
        <v>12683</v>
      </c>
    </row>
    <row r="56" spans="1:9" ht="57">
      <c r="A56" s="58" t="str">
        <f t="shared" si="6"/>
        <v>InstructionsA59</v>
      </c>
      <c r="B56" s="58" t="s">
        <v>20</v>
      </c>
      <c r="C56" s="58" t="s">
        <v>12136</v>
      </c>
      <c r="D56" s="58" t="s">
        <v>12144</v>
      </c>
      <c r="E56" s="58" t="s">
        <v>12795</v>
      </c>
      <c r="F56" s="58" t="s">
        <v>12499</v>
      </c>
      <c r="G56" s="58" t="s">
        <v>12506</v>
      </c>
      <c r="H56" s="58" t="s">
        <v>12513</v>
      </c>
      <c r="I56" s="58" t="s">
        <v>12684</v>
      </c>
    </row>
    <row r="57" spans="1:9" ht="42.75">
      <c r="A57" s="58" t="str">
        <f t="shared" si="6"/>
        <v>InstructionsA60</v>
      </c>
      <c r="B57" s="58" t="s">
        <v>20</v>
      </c>
      <c r="C57" s="58" t="s">
        <v>12137</v>
      </c>
      <c r="D57" s="58" t="s">
        <v>12149</v>
      </c>
      <c r="E57" s="58" t="s">
        <v>12797</v>
      </c>
      <c r="F57" s="58" t="s">
        <v>12798</v>
      </c>
      <c r="G57" s="58" t="s">
        <v>12799</v>
      </c>
      <c r="H57" s="58" t="s">
        <v>12800</v>
      </c>
      <c r="I57" s="58" t="s">
        <v>12801</v>
      </c>
    </row>
    <row r="58" spans="1:9" ht="42.75">
      <c r="A58" s="58" t="str">
        <f t="shared" ref="A58" si="7">B58&amp;C58</f>
        <v>InstructionsA61</v>
      </c>
      <c r="B58" s="58" t="s">
        <v>20</v>
      </c>
      <c r="C58" s="58" t="s">
        <v>12138</v>
      </c>
      <c r="D58" s="58" t="s">
        <v>12796</v>
      </c>
      <c r="E58" s="58" t="s">
        <v>12802</v>
      </c>
      <c r="F58" s="58" t="s">
        <v>12803</v>
      </c>
      <c r="G58" s="58" t="s">
        <v>12804</v>
      </c>
      <c r="H58" s="58" t="s">
        <v>12805</v>
      </c>
      <c r="I58" s="58" t="s">
        <v>12806</v>
      </c>
    </row>
    <row r="59" spans="1:9" ht="42.75">
      <c r="A59" s="58" t="str">
        <f t="shared" si="6"/>
        <v>InstructionsA62</v>
      </c>
      <c r="B59" s="58" t="s">
        <v>20</v>
      </c>
      <c r="C59" s="58" t="s">
        <v>12154</v>
      </c>
      <c r="D59" s="58" t="s">
        <v>12807</v>
      </c>
      <c r="E59" s="58" t="s">
        <v>12808</v>
      </c>
      <c r="F59" s="58" t="s">
        <v>12809</v>
      </c>
      <c r="G59" s="58" t="s">
        <v>12810</v>
      </c>
      <c r="H59" s="58" t="s">
        <v>12811</v>
      </c>
      <c r="I59" s="58" t="s">
        <v>12812</v>
      </c>
    </row>
    <row r="60" spans="1:9" ht="71.25">
      <c r="A60" s="58" t="str">
        <f t="shared" si="6"/>
        <v>InstructionsA63</v>
      </c>
      <c r="B60" s="58" t="s">
        <v>20</v>
      </c>
      <c r="C60" s="58" t="s">
        <v>12139</v>
      </c>
      <c r="D60" s="58" t="s">
        <v>12813</v>
      </c>
      <c r="E60" s="58" t="s">
        <v>12814</v>
      </c>
      <c r="F60" s="58" t="s">
        <v>12815</v>
      </c>
      <c r="G60" s="58" t="s">
        <v>12816</v>
      </c>
      <c r="H60" s="58" t="s">
        <v>12817</v>
      </c>
      <c r="I60" s="58" t="s">
        <v>12818</v>
      </c>
    </row>
    <row r="61" spans="1:9" ht="256.5">
      <c r="A61" s="58" t="str">
        <f t="shared" si="6"/>
        <v>InstructionsA64</v>
      </c>
      <c r="B61" s="58" t="s">
        <v>20</v>
      </c>
      <c r="C61" s="58" t="s">
        <v>12155</v>
      </c>
      <c r="D61" s="58" t="s">
        <v>12819</v>
      </c>
      <c r="E61" s="58" t="s">
        <v>12820</v>
      </c>
      <c r="F61" s="58" t="s">
        <v>12821</v>
      </c>
      <c r="G61" s="64" t="s">
        <v>12822</v>
      </c>
      <c r="H61" s="58" t="s">
        <v>12823</v>
      </c>
      <c r="I61" s="58" t="s">
        <v>12824</v>
      </c>
    </row>
    <row r="62" spans="1:9" ht="85.5">
      <c r="A62" s="58" t="str">
        <f t="shared" si="6"/>
        <v>InstructionsA65</v>
      </c>
      <c r="B62" s="58" t="s">
        <v>20</v>
      </c>
      <c r="C62" s="58" t="s">
        <v>12140</v>
      </c>
      <c r="D62" s="58" t="s">
        <v>12825</v>
      </c>
      <c r="E62" s="58" t="s">
        <v>12826</v>
      </c>
      <c r="F62" s="58" t="s">
        <v>12827</v>
      </c>
      <c r="G62" s="58" t="s">
        <v>12828</v>
      </c>
      <c r="H62" s="58" t="s">
        <v>12829</v>
      </c>
      <c r="I62" s="58" t="s">
        <v>12830</v>
      </c>
    </row>
    <row r="63" spans="1:9" ht="156.75">
      <c r="A63" s="58" t="str">
        <f t="shared" si="6"/>
        <v>InstructionsA66</v>
      </c>
      <c r="B63" s="58" t="s">
        <v>20</v>
      </c>
      <c r="C63" s="58" t="s">
        <v>12254</v>
      </c>
      <c r="D63" s="58" t="s">
        <v>12842</v>
      </c>
      <c r="E63" s="58" t="s">
        <v>12831</v>
      </c>
      <c r="F63" s="58" t="s">
        <v>12832</v>
      </c>
      <c r="G63" s="58" t="s">
        <v>12833</v>
      </c>
      <c r="H63" s="58" t="s">
        <v>12834</v>
      </c>
      <c r="I63" s="58" t="s">
        <v>12835</v>
      </c>
    </row>
    <row r="64" spans="1:9" ht="57">
      <c r="A64" s="58" t="str">
        <f t="shared" si="6"/>
        <v>InstructionsA67</v>
      </c>
      <c r="B64" s="58" t="s">
        <v>20</v>
      </c>
      <c r="C64" s="58" t="s">
        <v>12841</v>
      </c>
      <c r="D64" s="58" t="s">
        <v>12843</v>
      </c>
      <c r="E64" s="58" t="s">
        <v>12836</v>
      </c>
      <c r="F64" s="58" t="s">
        <v>12837</v>
      </c>
      <c r="G64" s="58" t="s">
        <v>12838</v>
      </c>
      <c r="H64" s="58" t="s">
        <v>12839</v>
      </c>
      <c r="I64" s="58" t="s">
        <v>12840</v>
      </c>
    </row>
    <row r="65" spans="1:9" ht="199.5">
      <c r="A65" s="58" t="str">
        <f t="shared" si="6"/>
        <v>InstructionsA69</v>
      </c>
      <c r="B65" s="58" t="s">
        <v>20</v>
      </c>
      <c r="C65" s="58" t="s">
        <v>12844</v>
      </c>
      <c r="D65" s="58" t="s">
        <v>95</v>
      </c>
      <c r="E65" s="58" t="s">
        <v>96</v>
      </c>
      <c r="F65" s="58" t="s">
        <v>97</v>
      </c>
      <c r="G65" s="58" t="s">
        <v>12555</v>
      </c>
      <c r="H65" s="58" t="s">
        <v>98</v>
      </c>
      <c r="I65" s="58" t="s">
        <v>12723</v>
      </c>
    </row>
    <row r="66" spans="1:9" ht="28.5">
      <c r="A66" s="58" t="str">
        <f t="shared" si="5"/>
        <v>InstructionsA71</v>
      </c>
      <c r="B66" s="58" t="s">
        <v>20</v>
      </c>
      <c r="C66" s="58" t="s">
        <v>12156</v>
      </c>
      <c r="D66" s="58" t="s">
        <v>99</v>
      </c>
      <c r="E66" s="59" t="s">
        <v>100</v>
      </c>
      <c r="F66" s="58" t="s">
        <v>101</v>
      </c>
      <c r="G66" s="58" t="s">
        <v>102</v>
      </c>
      <c r="H66" s="58" t="s">
        <v>103</v>
      </c>
      <c r="I66" s="58" t="s">
        <v>12686</v>
      </c>
    </row>
    <row r="67" spans="1:9" ht="299.25">
      <c r="A67" s="58" t="str">
        <f t="shared" si="5"/>
        <v>InstructionsA72</v>
      </c>
      <c r="B67" s="58" t="s">
        <v>20</v>
      </c>
      <c r="C67" s="58" t="s">
        <v>12157</v>
      </c>
      <c r="D67" s="58" t="s">
        <v>12531</v>
      </c>
      <c r="E67" s="60" t="s">
        <v>104</v>
      </c>
      <c r="F67" s="58" t="s">
        <v>105</v>
      </c>
      <c r="G67" s="58" t="s">
        <v>106</v>
      </c>
      <c r="H67" s="58" t="s">
        <v>107</v>
      </c>
      <c r="I67" s="58" t="s">
        <v>12724</v>
      </c>
    </row>
    <row r="68" spans="1:9" ht="185.25">
      <c r="A68" s="58" t="str">
        <f t="shared" si="5"/>
        <v>InstructionsA73</v>
      </c>
      <c r="B68" s="58" t="s">
        <v>20</v>
      </c>
      <c r="C68" s="58" t="s">
        <v>12158</v>
      </c>
      <c r="D68" s="58" t="s">
        <v>108</v>
      </c>
      <c r="E68" s="60" t="s">
        <v>109</v>
      </c>
      <c r="F68" s="58" t="s">
        <v>110</v>
      </c>
      <c r="G68" s="58" t="s">
        <v>111</v>
      </c>
      <c r="H68" s="58" t="s">
        <v>112</v>
      </c>
      <c r="I68" s="58" t="s">
        <v>12725</v>
      </c>
    </row>
    <row r="69" spans="1:9" ht="171">
      <c r="A69" s="58" t="str">
        <f t="shared" si="5"/>
        <v>InstructionsA74</v>
      </c>
      <c r="B69" s="58" t="s">
        <v>20</v>
      </c>
      <c r="C69" s="58" t="s">
        <v>12159</v>
      </c>
      <c r="D69" s="58" t="s">
        <v>113</v>
      </c>
      <c r="E69" s="60" t="s">
        <v>114</v>
      </c>
      <c r="F69" s="58" t="s">
        <v>115</v>
      </c>
      <c r="G69" s="58" t="s">
        <v>116</v>
      </c>
      <c r="H69" s="58" t="s">
        <v>117</v>
      </c>
      <c r="I69" s="58" t="s">
        <v>12687</v>
      </c>
    </row>
    <row r="70" spans="1:9" ht="356.25">
      <c r="A70" s="58" t="str">
        <f t="shared" si="5"/>
        <v>InstructionsA75</v>
      </c>
      <c r="B70" s="58" t="s">
        <v>20</v>
      </c>
      <c r="C70" s="58" t="s">
        <v>12255</v>
      </c>
      <c r="D70" s="58" t="s">
        <v>118</v>
      </c>
      <c r="E70" s="60" t="s">
        <v>119</v>
      </c>
      <c r="F70" s="58" t="s">
        <v>120</v>
      </c>
      <c r="G70" s="58" t="s">
        <v>121</v>
      </c>
      <c r="H70" s="58" t="s">
        <v>122</v>
      </c>
      <c r="I70" s="58" t="s">
        <v>12688</v>
      </c>
    </row>
    <row r="71" spans="1:9" ht="113.65" customHeight="1">
      <c r="A71" s="58" t="str">
        <f t="shared" si="5"/>
        <v>InstructionsA76</v>
      </c>
      <c r="B71" s="58" t="s">
        <v>20</v>
      </c>
      <c r="C71" s="58" t="s">
        <v>12845</v>
      </c>
      <c r="D71" s="58" t="s">
        <v>123</v>
      </c>
      <c r="E71" s="60" t="s">
        <v>124</v>
      </c>
      <c r="F71" s="58" t="s">
        <v>125</v>
      </c>
      <c r="G71" s="58" t="s">
        <v>126</v>
      </c>
      <c r="H71" s="58" t="s">
        <v>127</v>
      </c>
      <c r="I71" s="58" t="s">
        <v>12689</v>
      </c>
    </row>
    <row r="72" spans="1:9">
      <c r="A72" s="58" t="str">
        <f t="shared" si="5"/>
        <v>DefinitionsB2</v>
      </c>
      <c r="B72" s="58" t="s">
        <v>128</v>
      </c>
      <c r="C72" s="58" t="s">
        <v>129</v>
      </c>
      <c r="D72" s="58" t="s">
        <v>130</v>
      </c>
      <c r="E72" s="59" t="s">
        <v>131</v>
      </c>
      <c r="F72" s="58" t="s">
        <v>132</v>
      </c>
      <c r="G72" s="58" t="s">
        <v>133</v>
      </c>
      <c r="H72" s="58" t="s">
        <v>130</v>
      </c>
      <c r="I72" s="58" t="s">
        <v>12690</v>
      </c>
    </row>
    <row r="73" spans="1:9">
      <c r="A73" s="58" t="str">
        <f t="shared" si="5"/>
        <v>DefinitionsB3</v>
      </c>
      <c r="B73" s="58" t="s">
        <v>128</v>
      </c>
      <c r="C73" s="58" t="s">
        <v>134</v>
      </c>
      <c r="D73" s="58" t="s">
        <v>720</v>
      </c>
      <c r="E73" s="59" t="s">
        <v>11839</v>
      </c>
      <c r="F73" s="58" t="s">
        <v>12034</v>
      </c>
      <c r="G73" s="58" t="s">
        <v>11893</v>
      </c>
      <c r="H73" s="58" t="s">
        <v>11840</v>
      </c>
      <c r="I73" s="200" t="s">
        <v>12703</v>
      </c>
    </row>
    <row r="74" spans="1:9">
      <c r="A74" s="58" t="str">
        <f t="shared" si="5"/>
        <v>DefinitionsB4</v>
      </c>
      <c r="B74" s="58" t="s">
        <v>128</v>
      </c>
      <c r="C74" s="58" t="s">
        <v>135</v>
      </c>
      <c r="D74" s="58" t="s">
        <v>136</v>
      </c>
      <c r="E74" s="59" t="s">
        <v>137</v>
      </c>
      <c r="F74" s="58" t="s">
        <v>138</v>
      </c>
      <c r="G74" s="58" t="s">
        <v>139</v>
      </c>
      <c r="H74" s="58" t="s">
        <v>140</v>
      </c>
      <c r="I74" s="58" t="s">
        <v>12691</v>
      </c>
    </row>
    <row r="75" spans="1:9" ht="28.5">
      <c r="A75" s="58" t="str">
        <f t="shared" si="5"/>
        <v>DefinitionsB5</v>
      </c>
      <c r="B75" s="58" t="s">
        <v>128</v>
      </c>
      <c r="C75" s="58" t="s">
        <v>141</v>
      </c>
      <c r="D75" s="58" t="s">
        <v>142</v>
      </c>
      <c r="E75" s="58" t="s">
        <v>143</v>
      </c>
      <c r="F75" s="58" t="s">
        <v>144</v>
      </c>
      <c r="G75" s="58" t="s">
        <v>145</v>
      </c>
      <c r="H75" s="58" t="s">
        <v>146</v>
      </c>
      <c r="I75" s="58" t="s">
        <v>12692</v>
      </c>
    </row>
    <row r="76" spans="1:9">
      <c r="A76" s="58" t="str">
        <f>B76&amp;C76</f>
        <v>DefinitionsB6</v>
      </c>
      <c r="B76" s="58" t="s">
        <v>128</v>
      </c>
      <c r="C76" s="58" t="s">
        <v>147</v>
      </c>
      <c r="D76" s="58" t="s">
        <v>726</v>
      </c>
      <c r="E76" s="59" t="s">
        <v>11841</v>
      </c>
      <c r="F76" s="58" t="s">
        <v>12036</v>
      </c>
      <c r="G76" s="58" t="s">
        <v>11844</v>
      </c>
      <c r="H76" s="58" t="s">
        <v>11845</v>
      </c>
      <c r="I76" s="58" t="s">
        <v>12704</v>
      </c>
    </row>
    <row r="77" spans="1:9">
      <c r="A77" s="58" t="str">
        <f>B77&amp;C77</f>
        <v>DefinitionsB7</v>
      </c>
      <c r="B77" s="58" t="s">
        <v>128</v>
      </c>
      <c r="C77" s="58" t="s">
        <v>148</v>
      </c>
      <c r="D77" s="58" t="s">
        <v>150</v>
      </c>
      <c r="E77" s="59" t="s">
        <v>151</v>
      </c>
      <c r="F77" s="58" t="s">
        <v>152</v>
      </c>
      <c r="G77" s="58" t="s">
        <v>153</v>
      </c>
      <c r="H77" s="58" t="s">
        <v>154</v>
      </c>
      <c r="I77" s="200" t="s">
        <v>12693</v>
      </c>
    </row>
    <row r="78" spans="1:9">
      <c r="A78" s="58" t="str">
        <f>B78&amp;C78</f>
        <v>DefinitionsB8</v>
      </c>
      <c r="B78" s="58" t="s">
        <v>128</v>
      </c>
      <c r="C78" s="58" t="s">
        <v>149</v>
      </c>
      <c r="D78" s="58" t="s">
        <v>721</v>
      </c>
      <c r="E78" s="59" t="s">
        <v>11886</v>
      </c>
      <c r="F78" s="58" t="s">
        <v>12040</v>
      </c>
      <c r="G78" s="58" t="s">
        <v>11888</v>
      </c>
      <c r="H78" s="58" t="s">
        <v>11887</v>
      </c>
      <c r="I78" s="58" t="s">
        <v>12694</v>
      </c>
    </row>
    <row r="79" spans="1:9" ht="28.5">
      <c r="A79" s="58" t="str">
        <f t="shared" ref="A79:A132" si="8">B79&amp;C79</f>
        <v>DefinitionsB9</v>
      </c>
      <c r="B79" s="58" t="s">
        <v>128</v>
      </c>
      <c r="C79" s="58" t="s">
        <v>155</v>
      </c>
      <c r="D79" s="58" t="s">
        <v>160</v>
      </c>
      <c r="E79" s="59" t="s">
        <v>161</v>
      </c>
      <c r="F79" s="58" t="s">
        <v>162</v>
      </c>
      <c r="G79" s="58" t="s">
        <v>163</v>
      </c>
      <c r="H79" s="58" t="s">
        <v>164</v>
      </c>
      <c r="I79" s="58" t="s">
        <v>12695</v>
      </c>
    </row>
    <row r="80" spans="1:9">
      <c r="A80" s="58" t="str">
        <f t="shared" si="8"/>
        <v>DefinitionsB10</v>
      </c>
      <c r="B80" s="58" t="s">
        <v>128</v>
      </c>
      <c r="C80" s="58" t="s">
        <v>156</v>
      </c>
      <c r="D80" s="58" t="s">
        <v>166</v>
      </c>
      <c r="E80" s="59" t="s">
        <v>167</v>
      </c>
      <c r="F80" s="58" t="s">
        <v>168</v>
      </c>
      <c r="G80" s="58" t="s">
        <v>169</v>
      </c>
      <c r="H80" s="58" t="s">
        <v>170</v>
      </c>
      <c r="I80" s="58" t="s">
        <v>12696</v>
      </c>
    </row>
    <row r="81" spans="1:9">
      <c r="A81" s="58" t="str">
        <f t="shared" ref="A81" si="9">B81&amp;C81</f>
        <v>DefinitionsB11</v>
      </c>
      <c r="B81" s="58" t="s">
        <v>128</v>
      </c>
      <c r="C81" s="58" t="s">
        <v>157</v>
      </c>
      <c r="D81" s="58" t="s">
        <v>12063</v>
      </c>
      <c r="E81" s="224" t="s">
        <v>12461</v>
      </c>
      <c r="F81" s="58" t="s">
        <v>12462</v>
      </c>
      <c r="G81" s="58" t="s">
        <v>12464</v>
      </c>
      <c r="H81" s="58" t="s">
        <v>12466</v>
      </c>
      <c r="I81" s="58" t="s">
        <v>12705</v>
      </c>
    </row>
    <row r="82" spans="1:9">
      <c r="A82" s="58" t="str">
        <f t="shared" si="8"/>
        <v>DefinitionsB12</v>
      </c>
      <c r="B82" s="58" t="s">
        <v>128</v>
      </c>
      <c r="C82" s="58" t="s">
        <v>158</v>
      </c>
      <c r="D82" s="58" t="s">
        <v>727</v>
      </c>
      <c r="E82" s="59" t="s">
        <v>11842</v>
      </c>
      <c r="F82" s="58" t="s">
        <v>12463</v>
      </c>
      <c r="G82" s="58" t="s">
        <v>12465</v>
      </c>
      <c r="H82" s="58" t="s">
        <v>11846</v>
      </c>
      <c r="I82" s="58" t="s">
        <v>12706</v>
      </c>
    </row>
    <row r="83" spans="1:9">
      <c r="A83" s="58" t="str">
        <f t="shared" si="8"/>
        <v>DefinitionsB13</v>
      </c>
      <c r="B83" s="58" t="s">
        <v>128</v>
      </c>
      <c r="C83" s="58" t="s">
        <v>159</v>
      </c>
      <c r="D83" s="58" t="s">
        <v>12077</v>
      </c>
      <c r="E83" s="224" t="s">
        <v>12167</v>
      </c>
      <c r="F83" s="58" t="s">
        <v>12168</v>
      </c>
      <c r="G83" s="58" t="s">
        <v>12169</v>
      </c>
      <c r="H83" s="58" t="s">
        <v>12170</v>
      </c>
      <c r="I83" s="58" t="s">
        <v>12707</v>
      </c>
    </row>
    <row r="84" spans="1:9">
      <c r="A84" s="58" t="str">
        <f t="shared" ref="A84:A95" si="10">B84&amp;C84</f>
        <v>DefinitionsB14</v>
      </c>
      <c r="B84" s="58" t="s">
        <v>128</v>
      </c>
      <c r="C84" s="58" t="s">
        <v>165</v>
      </c>
      <c r="D84" s="58" t="s">
        <v>728</v>
      </c>
      <c r="E84" s="59" t="s">
        <v>11843</v>
      </c>
      <c r="F84" s="58" t="s">
        <v>12035</v>
      </c>
      <c r="G84" s="58" t="s">
        <v>11894</v>
      </c>
      <c r="H84" s="58" t="s">
        <v>11847</v>
      </c>
      <c r="I84" s="200" t="s">
        <v>12708</v>
      </c>
    </row>
    <row r="85" spans="1:9" ht="28.5">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12697</v>
      </c>
    </row>
    <row r="87" spans="1:9">
      <c r="A87" s="58" t="str">
        <f t="shared" si="10"/>
        <v>DefinitionsB17</v>
      </c>
      <c r="B87" s="58" t="s">
        <v>128</v>
      </c>
      <c r="C87" s="58" t="s">
        <v>173</v>
      </c>
      <c r="D87" s="58" t="s">
        <v>181</v>
      </c>
      <c r="E87" s="59" t="s">
        <v>182</v>
      </c>
      <c r="F87" s="58" t="s">
        <v>183</v>
      </c>
      <c r="G87" s="58" t="s">
        <v>184</v>
      </c>
      <c r="H87" s="58" t="s">
        <v>185</v>
      </c>
      <c r="I87" s="58" t="s">
        <v>12698</v>
      </c>
    </row>
    <row r="88" spans="1:9">
      <c r="A88" s="58" t="str">
        <f t="shared" si="10"/>
        <v>DefinitionsB18</v>
      </c>
      <c r="B88" s="58" t="s">
        <v>128</v>
      </c>
      <c r="C88" s="58" t="s">
        <v>174</v>
      </c>
      <c r="D88" s="58" t="s">
        <v>12064</v>
      </c>
      <c r="E88" s="224" t="s">
        <v>12467</v>
      </c>
      <c r="F88" s="58" t="s">
        <v>12468</v>
      </c>
      <c r="G88" s="58" t="s">
        <v>12469</v>
      </c>
      <c r="H88" s="58" t="s">
        <v>12470</v>
      </c>
      <c r="I88" s="58" t="s">
        <v>12709</v>
      </c>
    </row>
    <row r="89" spans="1:9">
      <c r="A89" s="58" t="str">
        <f t="shared" si="10"/>
        <v>DefinitionsB19</v>
      </c>
      <c r="B89" s="58" t="s">
        <v>128</v>
      </c>
      <c r="C89" s="58" t="s">
        <v>175</v>
      </c>
      <c r="D89" s="58" t="s">
        <v>723</v>
      </c>
      <c r="E89" s="59" t="s">
        <v>188</v>
      </c>
      <c r="F89" s="58" t="s">
        <v>187</v>
      </c>
      <c r="G89" s="58" t="s">
        <v>187</v>
      </c>
      <c r="H89" s="58" t="s">
        <v>187</v>
      </c>
      <c r="I89" s="58" t="s">
        <v>723</v>
      </c>
    </row>
    <row r="90" spans="1:9" ht="28.5">
      <c r="A90" s="58" t="str">
        <f t="shared" si="10"/>
        <v>DefinitionsB20</v>
      </c>
      <c r="B90" s="58" t="s">
        <v>128</v>
      </c>
      <c r="C90" s="58" t="s">
        <v>180</v>
      </c>
      <c r="D90" s="58" t="s">
        <v>192</v>
      </c>
      <c r="E90" s="59" t="s">
        <v>193</v>
      </c>
      <c r="F90" s="58" t="s">
        <v>194</v>
      </c>
      <c r="G90" s="58" t="s">
        <v>195</v>
      </c>
      <c r="H90" s="58" t="s">
        <v>196</v>
      </c>
      <c r="I90" s="58" t="s">
        <v>192</v>
      </c>
    </row>
    <row r="91" spans="1:9" ht="28.5">
      <c r="A91" s="58" t="str">
        <f t="shared" si="10"/>
        <v>DefinitionsB21</v>
      </c>
      <c r="B91" s="58" t="s">
        <v>128</v>
      </c>
      <c r="C91" s="58" t="s">
        <v>186</v>
      </c>
      <c r="D91" s="58" t="s">
        <v>724</v>
      </c>
      <c r="E91" s="59" t="s">
        <v>198</v>
      </c>
      <c r="F91" s="58" t="s">
        <v>199</v>
      </c>
      <c r="G91" s="58" t="s">
        <v>200</v>
      </c>
      <c r="H91" s="58" t="s">
        <v>12711</v>
      </c>
      <c r="I91" s="58" t="s">
        <v>12699</v>
      </c>
    </row>
    <row r="92" spans="1:9" ht="28.5">
      <c r="A92" s="58" t="str">
        <f t="shared" si="10"/>
        <v>DefinitionsB22</v>
      </c>
      <c r="B92" s="58" t="s">
        <v>128</v>
      </c>
      <c r="C92" s="58" t="s">
        <v>190</v>
      </c>
      <c r="D92" s="58" t="s">
        <v>12162</v>
      </c>
      <c r="E92" s="59" t="s">
        <v>202</v>
      </c>
      <c r="F92" s="58" t="s">
        <v>203</v>
      </c>
      <c r="G92" s="58" t="s">
        <v>204</v>
      </c>
      <c r="H92" s="58" t="s">
        <v>205</v>
      </c>
      <c r="I92" s="58" t="s">
        <v>12700</v>
      </c>
    </row>
    <row r="93" spans="1:9" ht="28.5">
      <c r="A93" s="58" t="str">
        <f t="shared" si="10"/>
        <v>DefinitionsB23</v>
      </c>
      <c r="B93" s="58" t="s">
        <v>128</v>
      </c>
      <c r="C93" s="58" t="s">
        <v>191</v>
      </c>
      <c r="D93" s="58" t="s">
        <v>207</v>
      </c>
      <c r="E93" s="59" t="s">
        <v>208</v>
      </c>
      <c r="F93" s="58" t="s">
        <v>209</v>
      </c>
      <c r="G93" s="58" t="s">
        <v>210</v>
      </c>
      <c r="H93" s="58" t="s">
        <v>211</v>
      </c>
      <c r="I93" s="58" t="s">
        <v>12701</v>
      </c>
    </row>
    <row r="94" spans="1:9">
      <c r="A94" s="58" t="str">
        <f t="shared" si="10"/>
        <v>DefinitionsB24</v>
      </c>
      <c r="B94" s="58" t="s">
        <v>128</v>
      </c>
      <c r="C94" s="58" t="s">
        <v>197</v>
      </c>
      <c r="D94" s="58" t="s">
        <v>212</v>
      </c>
      <c r="E94" s="59" t="s">
        <v>213</v>
      </c>
      <c r="F94" s="58" t="s">
        <v>214</v>
      </c>
      <c r="G94" s="58" t="s">
        <v>215</v>
      </c>
      <c r="H94" s="58" t="s">
        <v>216</v>
      </c>
      <c r="I94" s="58" t="s">
        <v>12702</v>
      </c>
    </row>
    <row r="95" spans="1:9">
      <c r="A95" s="58" t="str">
        <f t="shared" si="10"/>
        <v>DefinitionsB25</v>
      </c>
      <c r="B95" s="58" t="s">
        <v>128</v>
      </c>
      <c r="C95" s="58" t="s">
        <v>201</v>
      </c>
      <c r="D95" s="58" t="s">
        <v>12065</v>
      </c>
      <c r="E95" s="224" t="s">
        <v>12471</v>
      </c>
      <c r="F95" s="58" t="s">
        <v>12472</v>
      </c>
      <c r="G95" s="58" t="s">
        <v>12474</v>
      </c>
      <c r="H95" s="58" t="s">
        <v>12475</v>
      </c>
      <c r="I95" s="58" t="s">
        <v>12710</v>
      </c>
    </row>
    <row r="96" spans="1:9">
      <c r="A96" s="58" t="str">
        <f t="shared" si="8"/>
        <v>DefinitionsC2</v>
      </c>
      <c r="B96" s="58" t="s">
        <v>128</v>
      </c>
      <c r="C96" s="58" t="s">
        <v>217</v>
      </c>
      <c r="D96" s="58" t="s">
        <v>218</v>
      </c>
      <c r="E96" s="59" t="s">
        <v>219</v>
      </c>
      <c r="F96" s="58" t="s">
        <v>220</v>
      </c>
      <c r="G96" s="58" t="s">
        <v>221</v>
      </c>
      <c r="H96" s="58" t="s">
        <v>218</v>
      </c>
      <c r="I96" s="58" t="s">
        <v>12712</v>
      </c>
    </row>
    <row r="97" spans="1:9" ht="114">
      <c r="A97" s="58" t="str">
        <f t="shared" si="8"/>
        <v>DefinitionsC3</v>
      </c>
      <c r="B97" s="58" t="s">
        <v>128</v>
      </c>
      <c r="C97" s="58" t="s">
        <v>222</v>
      </c>
      <c r="D97" s="58" t="s">
        <v>12076</v>
      </c>
      <c r="E97" s="198" t="s">
        <v>12171</v>
      </c>
      <c r="F97" s="198" t="s">
        <v>12172</v>
      </c>
      <c r="G97" s="198" t="s">
        <v>12173</v>
      </c>
      <c r="H97" s="198" t="s">
        <v>12174</v>
      </c>
      <c r="I97" s="58" t="s">
        <v>12721</v>
      </c>
    </row>
    <row r="98" spans="1:9" ht="85.5">
      <c r="A98" s="58" t="str">
        <f t="shared" si="8"/>
        <v>DefinitionsC4</v>
      </c>
      <c r="B98" s="58" t="s">
        <v>128</v>
      </c>
      <c r="C98" s="58" t="s">
        <v>223</v>
      </c>
      <c r="D98" s="58" t="s">
        <v>224</v>
      </c>
      <c r="E98" s="59" t="s">
        <v>225</v>
      </c>
      <c r="F98" s="58" t="s">
        <v>226</v>
      </c>
      <c r="G98" s="58" t="s">
        <v>227</v>
      </c>
      <c r="H98" s="58" t="s">
        <v>228</v>
      </c>
      <c r="I98" s="58" t="s">
        <v>12726</v>
      </c>
    </row>
    <row r="99" spans="1:9" ht="128.25">
      <c r="A99" s="58" t="str">
        <f t="shared" si="8"/>
        <v>DefinitionsC5</v>
      </c>
      <c r="B99" s="58" t="s">
        <v>128</v>
      </c>
      <c r="C99" s="58" t="s">
        <v>229</v>
      </c>
      <c r="D99" s="58" t="s">
        <v>230</v>
      </c>
      <c r="E99" s="59" t="s">
        <v>231</v>
      </c>
      <c r="F99" s="58" t="s">
        <v>232</v>
      </c>
      <c r="G99" s="58" t="s">
        <v>233</v>
      </c>
      <c r="H99" s="58" t="s">
        <v>234</v>
      </c>
      <c r="I99" s="58" t="s">
        <v>12727</v>
      </c>
    </row>
    <row r="100" spans="1:9" ht="142.5">
      <c r="A100" s="58" t="str">
        <f t="shared" si="8"/>
        <v>DefinitionsC6</v>
      </c>
      <c r="B100" s="58" t="s">
        <v>128</v>
      </c>
      <c r="C100" s="58" t="s">
        <v>235</v>
      </c>
      <c r="D100" s="58" t="s">
        <v>12075</v>
      </c>
      <c r="E100" s="60" t="s">
        <v>12175</v>
      </c>
      <c r="F100" s="198" t="s">
        <v>12176</v>
      </c>
      <c r="G100" s="58" t="s">
        <v>12177</v>
      </c>
      <c r="H100" s="58" t="s">
        <v>12178</v>
      </c>
      <c r="I100" s="58" t="s">
        <v>12722</v>
      </c>
    </row>
    <row r="101" spans="1:9" ht="185.25">
      <c r="A101" s="58" t="str">
        <f t="shared" si="8"/>
        <v>DefinitionsC7</v>
      </c>
      <c r="B101" s="58" t="s">
        <v>128</v>
      </c>
      <c r="C101" s="58" t="s">
        <v>236</v>
      </c>
      <c r="D101" s="58" t="s">
        <v>238</v>
      </c>
      <c r="E101" s="59" t="s">
        <v>239</v>
      </c>
      <c r="F101" s="58" t="s">
        <v>240</v>
      </c>
      <c r="G101" s="58" t="s">
        <v>241</v>
      </c>
      <c r="H101" s="58" t="s">
        <v>242</v>
      </c>
      <c r="I101" s="58" t="s">
        <v>12728</v>
      </c>
    </row>
    <row r="102" spans="1:9" ht="171">
      <c r="A102" s="58" t="str">
        <f t="shared" si="8"/>
        <v>DefinitionsC8</v>
      </c>
      <c r="B102" s="58" t="s">
        <v>128</v>
      </c>
      <c r="C102" s="58" t="s">
        <v>237</v>
      </c>
      <c r="D102" s="58" t="s">
        <v>722</v>
      </c>
      <c r="E102" s="59" t="s">
        <v>11803</v>
      </c>
      <c r="F102" s="58" t="s">
        <v>11804</v>
      </c>
      <c r="G102" s="58" t="s">
        <v>11805</v>
      </c>
      <c r="H102" s="58" t="s">
        <v>11806</v>
      </c>
      <c r="I102" s="58" t="s">
        <v>12729</v>
      </c>
    </row>
    <row r="103" spans="1:9" ht="171">
      <c r="A103" s="58" t="str">
        <f t="shared" si="8"/>
        <v>DefinitionsC9</v>
      </c>
      <c r="B103" s="58" t="s">
        <v>128</v>
      </c>
      <c r="C103" s="58" t="s">
        <v>243</v>
      </c>
      <c r="D103" s="58" t="s">
        <v>248</v>
      </c>
      <c r="E103" s="60" t="s">
        <v>249</v>
      </c>
      <c r="F103" s="58" t="s">
        <v>250</v>
      </c>
      <c r="G103" s="58" t="s">
        <v>251</v>
      </c>
      <c r="H103" s="58" t="s">
        <v>252</v>
      </c>
      <c r="I103" s="58" t="s">
        <v>12730</v>
      </c>
    </row>
    <row r="104" spans="1:9" ht="409.5">
      <c r="A104" s="58" t="str">
        <f t="shared" si="8"/>
        <v>DefinitionsC10</v>
      </c>
      <c r="B104" s="58" t="s">
        <v>128</v>
      </c>
      <c r="C104" s="58" t="s">
        <v>244</v>
      </c>
      <c r="D104" s="58" t="s">
        <v>254</v>
      </c>
      <c r="E104" s="60" t="s">
        <v>255</v>
      </c>
      <c r="F104" s="58" t="s">
        <v>256</v>
      </c>
      <c r="G104" s="58" t="s">
        <v>257</v>
      </c>
      <c r="H104" s="58" t="s">
        <v>258</v>
      </c>
      <c r="I104" s="58" t="s">
        <v>12731</v>
      </c>
    </row>
    <row r="105" spans="1:9" ht="57">
      <c r="A105" s="58" t="str">
        <f t="shared" si="8"/>
        <v>DefinitionsC11</v>
      </c>
      <c r="B105" s="58" t="s">
        <v>128</v>
      </c>
      <c r="C105" s="58" t="s">
        <v>245</v>
      </c>
      <c r="D105" s="58" t="s">
        <v>12066</v>
      </c>
      <c r="E105" s="225" t="s">
        <v>12179</v>
      </c>
      <c r="F105" s="58" t="s">
        <v>12180</v>
      </c>
      <c r="G105" s="58" t="s">
        <v>12181</v>
      </c>
      <c r="H105" s="58" t="s">
        <v>12182</v>
      </c>
      <c r="I105" s="233" t="s">
        <v>12732</v>
      </c>
    </row>
    <row r="106" spans="1:9" ht="156.75">
      <c r="A106" s="58" t="str">
        <f t="shared" si="8"/>
        <v>DefinitionsC12</v>
      </c>
      <c r="B106" s="58" t="s">
        <v>128</v>
      </c>
      <c r="C106" s="58" t="s">
        <v>246</v>
      </c>
      <c r="D106" s="58" t="s">
        <v>12074</v>
      </c>
      <c r="E106" s="60" t="s">
        <v>12183</v>
      </c>
      <c r="F106" s="58" t="s">
        <v>12184</v>
      </c>
      <c r="G106" s="58" t="s">
        <v>12185</v>
      </c>
      <c r="H106" s="58" t="s">
        <v>11848</v>
      </c>
      <c r="I106" s="233" t="s">
        <v>12733</v>
      </c>
    </row>
    <row r="107" spans="1:9" ht="28.5">
      <c r="A107" s="58" t="str">
        <f t="shared" ref="A107:A119" si="11">B107&amp;C107</f>
        <v>DefinitionsC13</v>
      </c>
      <c r="B107" s="58" t="s">
        <v>128</v>
      </c>
      <c r="C107" s="58" t="s">
        <v>247</v>
      </c>
      <c r="D107" s="58" t="s">
        <v>12078</v>
      </c>
      <c r="E107" s="225" t="s">
        <v>12186</v>
      </c>
      <c r="F107" s="58" t="s">
        <v>12187</v>
      </c>
      <c r="G107" s="58" t="s">
        <v>12188</v>
      </c>
      <c r="H107" s="58" t="s">
        <v>12189</v>
      </c>
      <c r="I107" s="233" t="s">
        <v>12734</v>
      </c>
    </row>
    <row r="108" spans="1:9" ht="71.25">
      <c r="A108" s="58" t="str">
        <f t="shared" si="11"/>
        <v>DefinitionsC14</v>
      </c>
      <c r="B108" s="58" t="s">
        <v>128</v>
      </c>
      <c r="C108" s="58" t="s">
        <v>253</v>
      </c>
      <c r="D108" s="58" t="s">
        <v>12073</v>
      </c>
      <c r="E108" s="60" t="s">
        <v>12190</v>
      </c>
      <c r="F108" s="198" t="s">
        <v>12191</v>
      </c>
      <c r="G108" s="58" t="s">
        <v>12192</v>
      </c>
      <c r="H108" s="58" t="s">
        <v>12193</v>
      </c>
      <c r="I108" s="233" t="s">
        <v>12735</v>
      </c>
    </row>
    <row r="109" spans="1:9" ht="242.25">
      <c r="A109" s="58" t="str">
        <f t="shared" si="11"/>
        <v>DefinitionsC15</v>
      </c>
      <c r="B109" s="58" t="s">
        <v>128</v>
      </c>
      <c r="C109" s="58" t="s">
        <v>259</v>
      </c>
      <c r="D109" s="58" t="s">
        <v>264</v>
      </c>
      <c r="E109" s="59" t="s">
        <v>265</v>
      </c>
      <c r="F109" s="58" t="s">
        <v>266</v>
      </c>
      <c r="G109" s="58" t="s">
        <v>267</v>
      </c>
      <c r="H109" s="58" t="s">
        <v>268</v>
      </c>
      <c r="I109" s="58" t="s">
        <v>12713</v>
      </c>
    </row>
    <row r="110" spans="1:9" ht="228">
      <c r="A110" s="58" t="str">
        <f t="shared" si="11"/>
        <v>DefinitionsC16</v>
      </c>
      <c r="B110" s="58" t="s">
        <v>128</v>
      </c>
      <c r="C110" s="58" t="s">
        <v>260</v>
      </c>
      <c r="D110" s="58" t="s">
        <v>12068</v>
      </c>
      <c r="E110" s="182" t="s">
        <v>12194</v>
      </c>
      <c r="F110" s="58" t="s">
        <v>12195</v>
      </c>
      <c r="G110" s="58" t="s">
        <v>12196</v>
      </c>
      <c r="H110" s="58" t="s">
        <v>12197</v>
      </c>
      <c r="I110" s="58" t="s">
        <v>12857</v>
      </c>
    </row>
    <row r="111" spans="1:9" ht="71.25">
      <c r="A111" s="58" t="str">
        <f t="shared" si="11"/>
        <v>DefinitionsC17</v>
      </c>
      <c r="B111" s="58" t="s">
        <v>128</v>
      </c>
      <c r="C111" s="58" t="s">
        <v>261</v>
      </c>
      <c r="D111" s="58" t="s">
        <v>270</v>
      </c>
      <c r="E111" s="59" t="s">
        <v>271</v>
      </c>
      <c r="F111" s="58" t="s">
        <v>272</v>
      </c>
      <c r="G111" s="58" t="s">
        <v>273</v>
      </c>
      <c r="H111" s="58" t="s">
        <v>12736</v>
      </c>
      <c r="I111" s="58" t="s">
        <v>12714</v>
      </c>
    </row>
    <row r="112" spans="1:9" ht="99.75">
      <c r="A112" s="58" t="str">
        <f t="shared" si="11"/>
        <v>DefinitionsC18</v>
      </c>
      <c r="B112" s="58" t="s">
        <v>128</v>
      </c>
      <c r="C112" s="58" t="s">
        <v>262</v>
      </c>
      <c r="D112" s="58" t="s">
        <v>12067</v>
      </c>
      <c r="E112" s="225" t="s">
        <v>12198</v>
      </c>
      <c r="F112" s="58" t="s">
        <v>12199</v>
      </c>
      <c r="G112" s="58" t="s">
        <v>12200</v>
      </c>
      <c r="H112" s="58" t="s">
        <v>12201</v>
      </c>
      <c r="I112" s="58" t="s">
        <v>12737</v>
      </c>
    </row>
    <row r="113" spans="1:9" ht="71.25">
      <c r="A113" s="58" t="str">
        <f t="shared" si="11"/>
        <v>DefinitionsC19</v>
      </c>
      <c r="B113" s="58" t="s">
        <v>128</v>
      </c>
      <c r="C113" s="58" t="s">
        <v>263</v>
      </c>
      <c r="D113" s="58" t="s">
        <v>189</v>
      </c>
      <c r="E113" s="59" t="s">
        <v>275</v>
      </c>
      <c r="F113" s="58" t="s">
        <v>276</v>
      </c>
      <c r="G113" s="58" t="s">
        <v>277</v>
      </c>
      <c r="H113" s="58" t="s">
        <v>189</v>
      </c>
      <c r="I113" s="58" t="s">
        <v>12715</v>
      </c>
    </row>
    <row r="114" spans="1:9" ht="114">
      <c r="A114" s="58" t="str">
        <f t="shared" si="11"/>
        <v>DefinitionsC20</v>
      </c>
      <c r="B114" s="58" t="s">
        <v>128</v>
      </c>
      <c r="C114" s="58" t="s">
        <v>269</v>
      </c>
      <c r="D114" s="58" t="s">
        <v>278</v>
      </c>
      <c r="E114" s="59" t="s">
        <v>279</v>
      </c>
      <c r="F114" s="58" t="s">
        <v>280</v>
      </c>
      <c r="G114" s="58" t="s">
        <v>281</v>
      </c>
      <c r="H114" s="58" t="s">
        <v>282</v>
      </c>
      <c r="I114" s="58" t="s">
        <v>12716</v>
      </c>
    </row>
    <row r="115" spans="1:9" s="193" customFormat="1" ht="313.5">
      <c r="A115" s="58" t="str">
        <f t="shared" si="11"/>
        <v>DefinitionsC21</v>
      </c>
      <c r="B115" s="58" t="s">
        <v>128</v>
      </c>
      <c r="C115" s="58" t="s">
        <v>274</v>
      </c>
      <c r="D115" s="58" t="s">
        <v>12026</v>
      </c>
      <c r="E115" s="60" t="s">
        <v>12027</v>
      </c>
      <c r="F115" s="58" t="s">
        <v>12028</v>
      </c>
      <c r="G115" s="58" t="s">
        <v>12029</v>
      </c>
      <c r="H115" s="58" t="s">
        <v>12030</v>
      </c>
      <c r="I115" s="58" t="s">
        <v>12717</v>
      </c>
    </row>
    <row r="116" spans="1:9" ht="285">
      <c r="A116" s="58" t="str">
        <f t="shared" si="11"/>
        <v>DefinitionsC22</v>
      </c>
      <c r="B116" s="58" t="s">
        <v>128</v>
      </c>
      <c r="C116" s="58" t="s">
        <v>12069</v>
      </c>
      <c r="D116" s="58" t="s">
        <v>12163</v>
      </c>
      <c r="E116" s="60" t="s">
        <v>283</v>
      </c>
      <c r="F116" s="58" t="s">
        <v>284</v>
      </c>
      <c r="G116" s="58" t="s">
        <v>11854</v>
      </c>
      <c r="H116" s="58" t="s">
        <v>11855</v>
      </c>
      <c r="I116" s="58" t="s">
        <v>12718</v>
      </c>
    </row>
    <row r="117" spans="1:9" ht="171">
      <c r="A117" s="58" t="str">
        <f t="shared" si="11"/>
        <v>DefinitionsC23</v>
      </c>
      <c r="B117" s="58" t="s">
        <v>128</v>
      </c>
      <c r="C117" s="58" t="s">
        <v>12071</v>
      </c>
      <c r="D117" s="58" t="s">
        <v>725</v>
      </c>
      <c r="E117" s="60" t="s">
        <v>11850</v>
      </c>
      <c r="F117" s="58" t="s">
        <v>11851</v>
      </c>
      <c r="G117" s="58" t="s">
        <v>11852</v>
      </c>
      <c r="H117" s="58" t="s">
        <v>11853</v>
      </c>
      <c r="I117" s="58" t="s">
        <v>12719</v>
      </c>
    </row>
    <row r="118" spans="1:9" ht="99.75">
      <c r="A118" s="58" t="str">
        <f t="shared" si="11"/>
        <v>DefinitionsC24</v>
      </c>
      <c r="B118" s="58" t="s">
        <v>128</v>
      </c>
      <c r="C118" s="58" t="s">
        <v>12072</v>
      </c>
      <c r="D118" s="58" t="s">
        <v>285</v>
      </c>
      <c r="E118" s="59" t="s">
        <v>286</v>
      </c>
      <c r="F118" s="58" t="s">
        <v>287</v>
      </c>
      <c r="G118" s="58" t="s">
        <v>288</v>
      </c>
      <c r="H118" s="58" t="s">
        <v>12473</v>
      </c>
      <c r="I118" s="58" t="s">
        <v>12720</v>
      </c>
    </row>
    <row r="119" spans="1:9" ht="85.5">
      <c r="A119" s="58" t="str">
        <f t="shared" si="11"/>
        <v>DefinitionsC25</v>
      </c>
      <c r="B119" s="58" t="s">
        <v>128</v>
      </c>
      <c r="C119" s="58" t="s">
        <v>12079</v>
      </c>
      <c r="D119" s="58" t="s">
        <v>12070</v>
      </c>
      <c r="E119" s="231" t="s">
        <v>12202</v>
      </c>
      <c r="F119" s="58" t="s">
        <v>12203</v>
      </c>
      <c r="G119" s="58" t="s">
        <v>12204</v>
      </c>
      <c r="H119" s="58" t="s">
        <v>12205</v>
      </c>
      <c r="I119" s="58" t="s">
        <v>12738</v>
      </c>
    </row>
    <row r="120" spans="1:9" ht="28.5">
      <c r="A120" s="58" t="str">
        <f t="shared" si="8"/>
        <v>DeclarationD2</v>
      </c>
      <c r="B120" s="58" t="s">
        <v>289</v>
      </c>
      <c r="C120" s="58" t="s">
        <v>290</v>
      </c>
      <c r="D120" s="58" t="s">
        <v>12556</v>
      </c>
      <c r="E120" s="58" t="s">
        <v>12740</v>
      </c>
      <c r="F120" s="58" t="s">
        <v>12741</v>
      </c>
      <c r="G120" s="58" t="s">
        <v>12742</v>
      </c>
      <c r="H120" s="58" t="s">
        <v>12743</v>
      </c>
      <c r="I120" s="58" t="s">
        <v>12739</v>
      </c>
    </row>
    <row r="121" spans="1:9" ht="28.5">
      <c r="A121" s="58" t="str">
        <f t="shared" si="8"/>
        <v>DeclarationF3</v>
      </c>
      <c r="B121" s="58" t="s">
        <v>289</v>
      </c>
      <c r="C121" s="58" t="s">
        <v>291</v>
      </c>
      <c r="D121" s="58" t="s">
        <v>292</v>
      </c>
      <c r="E121" s="59" t="s">
        <v>293</v>
      </c>
      <c r="F121" s="58" t="s">
        <v>294</v>
      </c>
      <c r="G121" s="58" t="s">
        <v>295</v>
      </c>
      <c r="H121" s="58" t="s">
        <v>296</v>
      </c>
      <c r="I121" s="58" t="s">
        <v>12744</v>
      </c>
    </row>
    <row r="122" spans="1:9" ht="28.5">
      <c r="A122" s="58" t="str">
        <f t="shared" si="8"/>
        <v>DeclarationI3</v>
      </c>
      <c r="B122" s="58" t="s">
        <v>289</v>
      </c>
      <c r="C122" s="58" t="s">
        <v>297</v>
      </c>
      <c r="D122" s="58" t="s">
        <v>298</v>
      </c>
      <c r="E122" s="59" t="s">
        <v>299</v>
      </c>
      <c r="F122" s="58" t="s">
        <v>300</v>
      </c>
      <c r="G122" s="58" t="s">
        <v>301</v>
      </c>
      <c r="H122" s="58" t="s">
        <v>302</v>
      </c>
      <c r="I122" s="58" t="s">
        <v>12745</v>
      </c>
    </row>
    <row r="123" spans="1:9">
      <c r="A123" s="58" t="str">
        <f t="shared" si="8"/>
        <v>DeclarationI4</v>
      </c>
      <c r="B123" s="58" t="s">
        <v>289</v>
      </c>
      <c r="C123" s="58" t="s">
        <v>303</v>
      </c>
      <c r="D123" s="58" t="s">
        <v>304</v>
      </c>
      <c r="E123" s="59" t="s">
        <v>11849</v>
      </c>
      <c r="F123" s="58" t="s">
        <v>305</v>
      </c>
      <c r="G123" s="58" t="s">
        <v>306</v>
      </c>
      <c r="H123" s="58" t="s">
        <v>307</v>
      </c>
      <c r="I123" s="58" t="s">
        <v>12746</v>
      </c>
    </row>
    <row r="124" spans="1:9" ht="42.75">
      <c r="A124" s="58" t="str">
        <f t="shared" si="8"/>
        <v>DeclarationB4</v>
      </c>
      <c r="B124" s="58" t="s">
        <v>289</v>
      </c>
      <c r="C124" s="58" t="s">
        <v>135</v>
      </c>
      <c r="D124" s="58" t="s">
        <v>12080</v>
      </c>
      <c r="E124" s="60" t="s">
        <v>12527</v>
      </c>
      <c r="F124" s="198" t="s">
        <v>12526</v>
      </c>
      <c r="G124" s="58" t="s">
        <v>12524</v>
      </c>
      <c r="H124" s="58" t="s">
        <v>12525</v>
      </c>
      <c r="I124" s="58" t="s">
        <v>12765</v>
      </c>
    </row>
    <row r="125" spans="1:9" ht="42.75">
      <c r="A125" s="58" t="str">
        <f t="shared" si="8"/>
        <v>DeclarationB6</v>
      </c>
      <c r="B125" s="58" t="s">
        <v>289</v>
      </c>
      <c r="C125" s="58" t="s">
        <v>147</v>
      </c>
      <c r="D125" s="58" t="s">
        <v>308</v>
      </c>
      <c r="E125" s="58" t="s">
        <v>309</v>
      </c>
      <c r="F125" s="62" t="s">
        <v>310</v>
      </c>
      <c r="G125" s="62" t="s">
        <v>311</v>
      </c>
      <c r="H125" s="62" t="s">
        <v>312</v>
      </c>
      <c r="I125" s="58" t="s">
        <v>12747</v>
      </c>
    </row>
    <row r="126" spans="1:9">
      <c r="A126" s="58" t="str">
        <f t="shared" si="8"/>
        <v>DeclarationB7</v>
      </c>
      <c r="B126" s="58" t="s">
        <v>289</v>
      </c>
      <c r="C126" s="58" t="s">
        <v>148</v>
      </c>
      <c r="D126" s="58" t="s">
        <v>313</v>
      </c>
      <c r="E126" s="60" t="s">
        <v>314</v>
      </c>
      <c r="F126" s="58" t="s">
        <v>315</v>
      </c>
      <c r="G126" s="58" t="s">
        <v>316</v>
      </c>
      <c r="H126" s="58" t="s">
        <v>317</v>
      </c>
      <c r="I126" s="58" t="s">
        <v>12748</v>
      </c>
    </row>
    <row r="127" spans="1:9">
      <c r="A127" s="58" t="str">
        <f t="shared" si="8"/>
        <v>DeclarationB8</v>
      </c>
      <c r="B127" s="58" t="s">
        <v>289</v>
      </c>
      <c r="C127" s="58" t="s">
        <v>149</v>
      </c>
      <c r="D127" s="58" t="s">
        <v>318</v>
      </c>
      <c r="E127" s="59" t="s">
        <v>319</v>
      </c>
      <c r="F127" s="58" t="s">
        <v>320</v>
      </c>
      <c r="G127" s="58" t="s">
        <v>321</v>
      </c>
      <c r="H127" s="58" t="s">
        <v>322</v>
      </c>
      <c r="I127" s="58" t="s">
        <v>12749</v>
      </c>
    </row>
    <row r="128" spans="1:9">
      <c r="A128" s="58" t="str">
        <f t="shared" si="8"/>
        <v>DeclarationB9</v>
      </c>
      <c r="B128" s="58" t="s">
        <v>289</v>
      </c>
      <c r="C128" s="58" t="s">
        <v>155</v>
      </c>
      <c r="D128" s="58" t="s">
        <v>323</v>
      </c>
      <c r="E128" s="59" t="s">
        <v>324</v>
      </c>
      <c r="F128" s="58" t="s">
        <v>325</v>
      </c>
      <c r="G128" s="58" t="s">
        <v>326</v>
      </c>
      <c r="H128" s="58" t="s">
        <v>327</v>
      </c>
      <c r="I128" s="58" t="s">
        <v>12750</v>
      </c>
    </row>
    <row r="129" spans="1:9">
      <c r="A129" s="58" t="str">
        <f t="shared" si="8"/>
        <v>DeclarationB10</v>
      </c>
      <c r="B129" s="58" t="s">
        <v>289</v>
      </c>
      <c r="C129" s="58" t="s">
        <v>156</v>
      </c>
      <c r="D129" s="58" t="s">
        <v>328</v>
      </c>
      <c r="E129" s="59" t="s">
        <v>329</v>
      </c>
      <c r="F129" s="58" t="s">
        <v>330</v>
      </c>
      <c r="G129" s="58" t="s">
        <v>331</v>
      </c>
      <c r="H129" s="58" t="s">
        <v>332</v>
      </c>
      <c r="I129" s="58" t="s">
        <v>12751</v>
      </c>
    </row>
    <row r="130" spans="1:9" ht="28.5">
      <c r="A130" s="58" t="str">
        <f t="shared" si="8"/>
        <v>DeclarationB10A</v>
      </c>
      <c r="B130" s="58" t="s">
        <v>289</v>
      </c>
      <c r="C130" s="58" t="s">
        <v>333</v>
      </c>
      <c r="D130" s="58" t="s">
        <v>328</v>
      </c>
      <c r="E130" s="59" t="s">
        <v>329</v>
      </c>
      <c r="F130" s="58" t="s">
        <v>330</v>
      </c>
      <c r="G130" s="58" t="s">
        <v>331</v>
      </c>
      <c r="H130" s="58" t="s">
        <v>332</v>
      </c>
      <c r="I130" s="58" t="s">
        <v>12751</v>
      </c>
    </row>
    <row r="131" spans="1:9" ht="28.5">
      <c r="A131" s="58" t="str">
        <f t="shared" si="8"/>
        <v>DeclarationB10C</v>
      </c>
      <c r="B131" s="58" t="s">
        <v>289</v>
      </c>
      <c r="C131" s="58" t="s">
        <v>334</v>
      </c>
      <c r="D131" s="58" t="s">
        <v>1246</v>
      </c>
      <c r="E131" s="59" t="s">
        <v>335</v>
      </c>
      <c r="F131" s="58" t="s">
        <v>336</v>
      </c>
      <c r="G131" s="58" t="s">
        <v>337</v>
      </c>
      <c r="H131" s="58" t="s">
        <v>338</v>
      </c>
      <c r="I131" s="58" t="s">
        <v>12752</v>
      </c>
    </row>
    <row r="132" spans="1:9" ht="28.5">
      <c r="A132" s="58" t="str">
        <f t="shared" si="8"/>
        <v>DeclarationB10B</v>
      </c>
      <c r="B132" s="58" t="s">
        <v>289</v>
      </c>
      <c r="C132" s="58" t="s">
        <v>339</v>
      </c>
      <c r="D132" s="58" t="s">
        <v>340</v>
      </c>
      <c r="E132" s="60" t="s">
        <v>341</v>
      </c>
      <c r="F132" s="58" t="s">
        <v>342</v>
      </c>
      <c r="G132" s="58" t="s">
        <v>343</v>
      </c>
      <c r="H132" s="58" t="s">
        <v>344</v>
      </c>
      <c r="I132" s="58" t="s">
        <v>12753</v>
      </c>
    </row>
    <row r="133" spans="1:9" ht="28.5">
      <c r="A133" s="58" t="str">
        <f t="shared" ref="A133:A161" si="12">B133&amp;C133</f>
        <v>DeclarationD11</v>
      </c>
      <c r="B133" s="58" t="s">
        <v>289</v>
      </c>
      <c r="C133" s="58" t="s">
        <v>345</v>
      </c>
      <c r="D133" s="58" t="s">
        <v>346</v>
      </c>
      <c r="E133" s="60" t="s">
        <v>347</v>
      </c>
      <c r="F133" s="58" t="s">
        <v>348</v>
      </c>
      <c r="G133" s="58" t="s">
        <v>349</v>
      </c>
      <c r="H133" s="58" t="s">
        <v>350</v>
      </c>
      <c r="I133" s="58" t="s">
        <v>12754</v>
      </c>
    </row>
    <row r="134" spans="1:9" ht="71.25">
      <c r="A134" s="58" t="str">
        <f t="shared" ref="A134" si="13">B134&amp;C134</f>
        <v>DeclarationB12</v>
      </c>
      <c r="B134" s="58" t="s">
        <v>289</v>
      </c>
      <c r="C134" s="58" t="s">
        <v>158</v>
      </c>
      <c r="D134" s="58" t="s">
        <v>12081</v>
      </c>
      <c r="E134" s="60" t="s">
        <v>12454</v>
      </c>
      <c r="F134" s="58" t="s">
        <v>12452</v>
      </c>
      <c r="G134" s="58" t="s">
        <v>12455</v>
      </c>
      <c r="H134" s="58" t="s">
        <v>12456</v>
      </c>
      <c r="I134" s="58" t="s">
        <v>12767</v>
      </c>
    </row>
    <row r="135" spans="1:9" ht="42.75">
      <c r="A135" s="58" t="str">
        <f t="shared" ref="A135" si="14">B135&amp;C135</f>
        <v>Declaration</v>
      </c>
      <c r="B135" s="58" t="s">
        <v>289</v>
      </c>
      <c r="D135" s="58" t="s">
        <v>731</v>
      </c>
      <c r="E135" s="182" t="s">
        <v>11862</v>
      </c>
      <c r="F135" s="58" t="s">
        <v>11861</v>
      </c>
      <c r="G135" s="58" t="s">
        <v>11860</v>
      </c>
      <c r="H135" s="58" t="s">
        <v>12453</v>
      </c>
      <c r="I135" s="58"/>
    </row>
    <row r="136" spans="1:9" ht="28.5">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12755</v>
      </c>
    </row>
    <row r="138" spans="1:9">
      <c r="A138" s="58" t="str">
        <f t="shared" si="12"/>
        <v>DeclarationB15</v>
      </c>
      <c r="B138" s="58" t="s">
        <v>289</v>
      </c>
      <c r="C138" s="58" t="s">
        <v>171</v>
      </c>
      <c r="D138" s="58" t="s">
        <v>356</v>
      </c>
      <c r="E138" s="60" t="s">
        <v>357</v>
      </c>
      <c r="F138" s="58" t="s">
        <v>358</v>
      </c>
      <c r="G138" s="58" t="s">
        <v>359</v>
      </c>
      <c r="H138" s="58" t="s">
        <v>360</v>
      </c>
      <c r="I138" s="58" t="s">
        <v>12756</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12757</v>
      </c>
    </row>
    <row r="141" spans="1:9">
      <c r="A141" s="58" t="str">
        <f t="shared" si="12"/>
        <v>DeclarationB18</v>
      </c>
      <c r="B141" s="58" t="s">
        <v>289</v>
      </c>
      <c r="C141" s="58" t="s">
        <v>174</v>
      </c>
      <c r="D141" s="58" t="s">
        <v>371</v>
      </c>
      <c r="E141" s="59" t="s">
        <v>372</v>
      </c>
      <c r="F141" s="58" t="s">
        <v>373</v>
      </c>
      <c r="G141" s="58" t="s">
        <v>374</v>
      </c>
      <c r="H141" s="58" t="s">
        <v>375</v>
      </c>
      <c r="I141" s="58" t="s">
        <v>12758</v>
      </c>
    </row>
    <row r="142" spans="1:9">
      <c r="A142" s="58" t="str">
        <f t="shared" si="12"/>
        <v>DeclarationB19</v>
      </c>
      <c r="B142" s="58" t="s">
        <v>289</v>
      </c>
      <c r="C142" s="58" t="s">
        <v>175</v>
      </c>
      <c r="D142" s="58" t="s">
        <v>376</v>
      </c>
      <c r="E142" s="59" t="s">
        <v>377</v>
      </c>
      <c r="F142" s="58" t="s">
        <v>378</v>
      </c>
      <c r="G142" s="58" t="s">
        <v>379</v>
      </c>
      <c r="H142" s="58" t="s">
        <v>380</v>
      </c>
      <c r="I142" s="58" t="s">
        <v>12759</v>
      </c>
    </row>
    <row r="143" spans="1:9" ht="28.5">
      <c r="A143" s="58" t="str">
        <f t="shared" si="12"/>
        <v>DeclarationB20</v>
      </c>
      <c r="B143" s="58" t="s">
        <v>289</v>
      </c>
      <c r="C143" s="58" t="s">
        <v>180</v>
      </c>
      <c r="D143" s="58" t="s">
        <v>381</v>
      </c>
      <c r="E143" s="59" t="s">
        <v>382</v>
      </c>
      <c r="F143" s="58" t="s">
        <v>383</v>
      </c>
      <c r="G143" s="58" t="s">
        <v>384</v>
      </c>
      <c r="H143" s="58" t="s">
        <v>385</v>
      </c>
      <c r="I143" s="58" t="s">
        <v>12760</v>
      </c>
    </row>
    <row r="144" spans="1:9">
      <c r="A144" s="58" t="str">
        <f t="shared" si="12"/>
        <v>DeclarationB21</v>
      </c>
      <c r="B144" s="58" t="s">
        <v>289</v>
      </c>
      <c r="C144" s="58" t="s">
        <v>186</v>
      </c>
      <c r="D144" s="58" t="s">
        <v>386</v>
      </c>
      <c r="E144" s="59" t="s">
        <v>387</v>
      </c>
      <c r="F144" s="58" t="s">
        <v>388</v>
      </c>
      <c r="G144" s="58" t="s">
        <v>389</v>
      </c>
      <c r="H144" s="58" t="s">
        <v>390</v>
      </c>
      <c r="I144" s="58" t="s">
        <v>12761</v>
      </c>
    </row>
    <row r="145" spans="1:9" ht="28.5" customHeight="1">
      <c r="A145" s="58" t="str">
        <f t="shared" si="12"/>
        <v>DeclarationB22</v>
      </c>
      <c r="B145" s="58" t="s">
        <v>289</v>
      </c>
      <c r="C145" s="58" t="s">
        <v>190</v>
      </c>
      <c r="D145" s="58" t="s">
        <v>391</v>
      </c>
      <c r="E145" s="59" t="s">
        <v>392</v>
      </c>
      <c r="F145" s="58" t="s">
        <v>393</v>
      </c>
      <c r="G145" s="58" t="s">
        <v>394</v>
      </c>
      <c r="H145" s="58" t="s">
        <v>395</v>
      </c>
      <c r="I145" s="58" t="s">
        <v>12762</v>
      </c>
    </row>
    <row r="146" spans="1:9" ht="28.5" customHeight="1">
      <c r="A146" s="58" t="str">
        <f t="shared" si="12"/>
        <v>DeclarationB23</v>
      </c>
      <c r="B146" s="58" t="s">
        <v>289</v>
      </c>
      <c r="C146" s="58" t="s">
        <v>191</v>
      </c>
      <c r="D146" s="58" t="s">
        <v>396</v>
      </c>
      <c r="E146" s="59" t="s">
        <v>397</v>
      </c>
      <c r="F146" s="58" t="s">
        <v>398</v>
      </c>
      <c r="G146" s="58" t="s">
        <v>399</v>
      </c>
      <c r="H146" s="58" t="s">
        <v>400</v>
      </c>
      <c r="I146" s="58" t="s">
        <v>12763</v>
      </c>
    </row>
    <row r="147" spans="1:9" ht="28.5" customHeight="1">
      <c r="A147" s="58" t="str">
        <f t="shared" si="12"/>
        <v>DeclarationB24</v>
      </c>
      <c r="B147" s="58" t="s">
        <v>289</v>
      </c>
      <c r="C147" s="58" t="s">
        <v>197</v>
      </c>
      <c r="D147" s="58" t="s">
        <v>401</v>
      </c>
      <c r="E147" s="59" t="s">
        <v>402</v>
      </c>
      <c r="F147" s="58" t="s">
        <v>403</v>
      </c>
      <c r="G147" s="58" t="s">
        <v>404</v>
      </c>
      <c r="H147" s="58" t="s">
        <v>405</v>
      </c>
      <c r="I147" s="58" t="s">
        <v>12764</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12768</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12769</v>
      </c>
    </row>
    <row r="150" spans="1:9" ht="42.6" customHeight="1">
      <c r="A150" s="58" t="str">
        <f t="shared" si="12"/>
        <v>DeclarationB39</v>
      </c>
      <c r="B150" s="58" t="s">
        <v>289</v>
      </c>
      <c r="C150" s="58" t="s">
        <v>12055</v>
      </c>
      <c r="D150" s="58" t="s">
        <v>730</v>
      </c>
      <c r="E150" s="61" t="s">
        <v>11882</v>
      </c>
      <c r="F150" s="62" t="s">
        <v>11883</v>
      </c>
      <c r="G150" s="62" t="s">
        <v>11884</v>
      </c>
      <c r="H150" s="62" t="s">
        <v>11885</v>
      </c>
      <c r="I150" s="58" t="s">
        <v>12770</v>
      </c>
    </row>
    <row r="151" spans="1:9" ht="28.5" customHeight="1">
      <c r="A151" s="58" t="str">
        <f t="shared" si="12"/>
        <v>DeclarationD27</v>
      </c>
      <c r="B151" s="58" t="s">
        <v>289</v>
      </c>
      <c r="C151" s="58" t="s">
        <v>12056</v>
      </c>
      <c r="D151" s="58" t="s">
        <v>406</v>
      </c>
      <c r="E151" s="59" t="s">
        <v>407</v>
      </c>
      <c r="F151" s="58" t="s">
        <v>407</v>
      </c>
      <c r="G151" s="58" t="s">
        <v>408</v>
      </c>
      <c r="H151" s="58" t="s">
        <v>409</v>
      </c>
      <c r="I151" s="58" t="s">
        <v>12852</v>
      </c>
    </row>
    <row r="152" spans="1:9" ht="14.25" customHeight="1">
      <c r="A152" s="58" t="str">
        <f t="shared" si="12"/>
        <v>DeclarationG27</v>
      </c>
      <c r="B152" s="58" t="s">
        <v>289</v>
      </c>
      <c r="C152" s="58" t="s">
        <v>12057</v>
      </c>
      <c r="D152" s="58" t="s">
        <v>410</v>
      </c>
      <c r="E152" s="59" t="s">
        <v>411</v>
      </c>
      <c r="F152" s="58" t="s">
        <v>412</v>
      </c>
      <c r="G152" s="58" t="s">
        <v>413</v>
      </c>
      <c r="H152" s="58" t="s">
        <v>414</v>
      </c>
      <c r="I152" s="58" t="s">
        <v>12782</v>
      </c>
    </row>
    <row r="153" spans="1:9" ht="57">
      <c r="A153" s="58" t="str">
        <f t="shared" si="12"/>
        <v>Minerals ScopeB5</v>
      </c>
      <c r="B153" s="58" t="s">
        <v>12213</v>
      </c>
      <c r="C153" s="58" t="s">
        <v>141</v>
      </c>
      <c r="D153" s="58" t="s">
        <v>12557</v>
      </c>
      <c r="E153" s="224" t="s">
        <v>12558</v>
      </c>
      <c r="F153" s="58" t="s">
        <v>12559</v>
      </c>
      <c r="G153" s="58" t="s">
        <v>12560</v>
      </c>
      <c r="H153" s="58" t="s">
        <v>12561</v>
      </c>
      <c r="I153" s="58" t="s">
        <v>12927</v>
      </c>
    </row>
    <row r="154" spans="1:9" ht="142.5">
      <c r="A154" s="58" t="str">
        <f t="shared" si="12"/>
        <v>Minerals ScopeB6</v>
      </c>
      <c r="B154" s="58" t="s">
        <v>12213</v>
      </c>
      <c r="C154" s="58" t="s">
        <v>147</v>
      </c>
      <c r="D154" s="58" t="s">
        <v>12916</v>
      </c>
      <c r="E154" s="224" t="s">
        <v>12917</v>
      </c>
      <c r="F154" s="58" t="s">
        <v>12918</v>
      </c>
      <c r="G154" s="58" t="s">
        <v>12919</v>
      </c>
      <c r="H154" s="58" t="s">
        <v>12920</v>
      </c>
      <c r="I154" s="58" t="s">
        <v>12926</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12771</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8.5">
      <c r="A161" s="58" t="str">
        <f t="shared" si="12"/>
        <v>Smelter Look-upA4</v>
      </c>
      <c r="B161" s="58" t="s">
        <v>432</v>
      </c>
      <c r="C161" s="58" t="s">
        <v>32</v>
      </c>
      <c r="D161" s="58" t="s">
        <v>438</v>
      </c>
      <c r="E161" s="63" t="s">
        <v>439</v>
      </c>
      <c r="F161" s="58" t="s">
        <v>439</v>
      </c>
      <c r="G161" s="58" t="s">
        <v>440</v>
      </c>
      <c r="H161" s="58" t="s">
        <v>441</v>
      </c>
      <c r="I161" s="58"/>
    </row>
    <row r="162" spans="1:9" ht="28.5">
      <c r="A162" s="58" t="str">
        <f t="shared" ref="A162:A170" si="16">B162&amp;C162</f>
        <v>Smelter Look-upB4</v>
      </c>
      <c r="B162" s="58" t="s">
        <v>432</v>
      </c>
      <c r="C162" s="58" t="s">
        <v>135</v>
      </c>
      <c r="D162" s="58" t="s">
        <v>442</v>
      </c>
      <c r="E162" s="63" t="s">
        <v>443</v>
      </c>
      <c r="F162" s="62" t="s">
        <v>444</v>
      </c>
      <c r="G162" s="62" t="s">
        <v>445</v>
      </c>
      <c r="H162" s="62" t="s">
        <v>446</v>
      </c>
      <c r="I162" s="58"/>
    </row>
    <row r="163" spans="1:9" ht="28.5">
      <c r="A163" s="58" t="str">
        <f t="shared" si="16"/>
        <v>Smelter Look-up</v>
      </c>
      <c r="B163" s="58" t="s">
        <v>432</v>
      </c>
      <c r="D163" s="58" t="s">
        <v>447</v>
      </c>
      <c r="E163" s="63" t="s">
        <v>448</v>
      </c>
      <c r="F163" s="58" t="s">
        <v>449</v>
      </c>
      <c r="G163" s="58" t="s">
        <v>450</v>
      </c>
      <c r="H163" s="58" t="s">
        <v>451</v>
      </c>
      <c r="I163" s="58"/>
    </row>
    <row r="164" spans="1:9" ht="28.5">
      <c r="A164" s="58" t="str">
        <f t="shared" si="16"/>
        <v>Smelter Look-upC4</v>
      </c>
      <c r="B164" s="58" t="s">
        <v>432</v>
      </c>
      <c r="C164" s="58" t="s">
        <v>223</v>
      </c>
      <c r="D164" s="58" t="s">
        <v>452</v>
      </c>
      <c r="E164" s="59" t="s">
        <v>453</v>
      </c>
      <c r="F164" s="58" t="s">
        <v>454</v>
      </c>
      <c r="G164" s="58" t="s">
        <v>455</v>
      </c>
      <c r="H164" s="58" t="s">
        <v>456</v>
      </c>
      <c r="I164" s="58"/>
    </row>
    <row r="165" spans="1:9" ht="103.9" customHeight="1">
      <c r="A165" s="58" t="str">
        <f t="shared" si="16"/>
        <v>Smelter Look-upD4</v>
      </c>
      <c r="B165" s="58" t="s">
        <v>432</v>
      </c>
      <c r="C165" s="58" t="s">
        <v>457</v>
      </c>
      <c r="D165" s="58" t="s">
        <v>458</v>
      </c>
      <c r="E165" s="59" t="s">
        <v>459</v>
      </c>
      <c r="F165" s="58" t="s">
        <v>460</v>
      </c>
      <c r="G165" s="58" t="s">
        <v>461</v>
      </c>
      <c r="H165" s="58" t="s">
        <v>462</v>
      </c>
      <c r="I165" s="58"/>
    </row>
    <row r="166" spans="1:9" ht="28.5">
      <c r="A166" s="58" t="str">
        <f t="shared" si="16"/>
        <v>Smelter Look-upE4</v>
      </c>
      <c r="B166" s="58" t="s">
        <v>432</v>
      </c>
      <c r="C166" s="58" t="s">
        <v>463</v>
      </c>
      <c r="D166" s="58" t="s">
        <v>464</v>
      </c>
      <c r="E166" s="63" t="s">
        <v>465</v>
      </c>
      <c r="F166" s="62" t="s">
        <v>466</v>
      </c>
      <c r="G166" s="62" t="s">
        <v>467</v>
      </c>
      <c r="H166" s="62" t="s">
        <v>468</v>
      </c>
      <c r="I166" s="58"/>
    </row>
    <row r="167" spans="1:9" ht="28.5">
      <c r="A167" s="58" t="str">
        <f t="shared" si="16"/>
        <v>Smelter Look-upF4</v>
      </c>
      <c r="B167" s="58" t="s">
        <v>432</v>
      </c>
      <c r="C167" s="58" t="s">
        <v>469</v>
      </c>
      <c r="D167" s="58" t="s">
        <v>470</v>
      </c>
      <c r="E167" s="59" t="s">
        <v>471</v>
      </c>
      <c r="F167" s="58" t="s">
        <v>472</v>
      </c>
      <c r="G167" s="58" t="s">
        <v>473</v>
      </c>
      <c r="H167" s="58" t="s">
        <v>474</v>
      </c>
      <c r="I167" s="58"/>
    </row>
    <row r="168" spans="1:9" ht="28.5">
      <c r="A168" s="58" t="str">
        <f t="shared" si="16"/>
        <v>Smelter Look-upG4</v>
      </c>
      <c r="B168" s="58" t="s">
        <v>432</v>
      </c>
      <c r="C168" s="58" t="s">
        <v>475</v>
      </c>
      <c r="D168" s="58" t="s">
        <v>476</v>
      </c>
      <c r="E168" s="59" t="s">
        <v>477</v>
      </c>
      <c r="F168" s="58" t="s">
        <v>478</v>
      </c>
      <c r="G168" s="58" t="s">
        <v>479</v>
      </c>
      <c r="H168" s="58" t="s">
        <v>480</v>
      </c>
      <c r="I168" s="58"/>
    </row>
    <row r="169" spans="1:9" ht="28.5">
      <c r="A169" s="58" t="str">
        <f t="shared" si="16"/>
        <v>Smelter Look-upH4</v>
      </c>
      <c r="B169" s="58" t="s">
        <v>432</v>
      </c>
      <c r="C169" s="58" t="s">
        <v>481</v>
      </c>
      <c r="D169" s="58" t="s">
        <v>482</v>
      </c>
      <c r="E169" s="59" t="s">
        <v>483</v>
      </c>
      <c r="F169" s="58" t="s">
        <v>484</v>
      </c>
      <c r="G169" s="58" t="s">
        <v>485</v>
      </c>
      <c r="H169" s="58" t="s">
        <v>486</v>
      </c>
      <c r="I169" s="58"/>
    </row>
    <row r="170" spans="1:9" ht="28.5">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12785</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12786</v>
      </c>
    </row>
    <row r="173" spans="1:9" ht="44.25" customHeight="1">
      <c r="A173" s="58" t="str">
        <f t="shared" si="17"/>
        <v>Smelter ListC4</v>
      </c>
      <c r="B173" s="58" t="s">
        <v>492</v>
      </c>
      <c r="C173" s="58" t="s">
        <v>223</v>
      </c>
      <c r="D173" s="58" t="s">
        <v>497</v>
      </c>
      <c r="E173" s="59" t="s">
        <v>498</v>
      </c>
      <c r="F173" s="58" t="s">
        <v>499</v>
      </c>
      <c r="G173" s="58" t="s">
        <v>500</v>
      </c>
      <c r="H173" s="58" t="s">
        <v>501</v>
      </c>
      <c r="I173" s="58" t="s">
        <v>12772</v>
      </c>
    </row>
    <row r="174" spans="1:9" ht="14.25" customHeight="1">
      <c r="A174" s="58" t="str">
        <f t="shared" si="17"/>
        <v>Smelter ListF4</v>
      </c>
      <c r="B174" s="58" t="s">
        <v>492</v>
      </c>
      <c r="C174" s="58" t="s">
        <v>469</v>
      </c>
      <c r="D174" s="58" t="s">
        <v>476</v>
      </c>
      <c r="E174" s="59" t="s">
        <v>477</v>
      </c>
      <c r="F174" s="58" t="s">
        <v>478</v>
      </c>
      <c r="G174" s="58" t="s">
        <v>479</v>
      </c>
      <c r="H174" s="58" t="s">
        <v>480</v>
      </c>
      <c r="I174" s="58" t="s">
        <v>12773</v>
      </c>
    </row>
    <row r="175" spans="1:9" ht="28.5" customHeight="1">
      <c r="A175" s="58" t="str">
        <f t="shared" si="17"/>
        <v>Smelter ListG4</v>
      </c>
      <c r="B175" s="58" t="s">
        <v>492</v>
      </c>
      <c r="C175" s="58" t="s">
        <v>475</v>
      </c>
      <c r="D175" s="58" t="s">
        <v>482</v>
      </c>
      <c r="E175" s="59" t="s">
        <v>483</v>
      </c>
      <c r="F175" s="58" t="s">
        <v>484</v>
      </c>
      <c r="G175" s="58" t="s">
        <v>485</v>
      </c>
      <c r="H175" s="58" t="s">
        <v>486</v>
      </c>
      <c r="I175" s="58" t="s">
        <v>12774</v>
      </c>
    </row>
    <row r="176" spans="1:9" ht="14.25" customHeight="1">
      <c r="A176" s="58" t="str">
        <f t="shared" si="17"/>
        <v>Smelter ListH4</v>
      </c>
      <c r="B176" s="58" t="s">
        <v>492</v>
      </c>
      <c r="C176" s="58" t="s">
        <v>481</v>
      </c>
      <c r="D176" s="58" t="s">
        <v>487</v>
      </c>
      <c r="E176" s="59" t="s">
        <v>488</v>
      </c>
      <c r="F176" s="58" t="s">
        <v>489</v>
      </c>
      <c r="G176" s="58" t="s">
        <v>490</v>
      </c>
      <c r="H176" s="58" t="s">
        <v>491</v>
      </c>
      <c r="I176" s="58" t="s">
        <v>12775</v>
      </c>
    </row>
    <row r="177" spans="1:9">
      <c r="A177" s="58" t="str">
        <f t="shared" si="17"/>
        <v>Smelter ListI4</v>
      </c>
      <c r="B177" s="58" t="s">
        <v>492</v>
      </c>
      <c r="C177" s="58" t="s">
        <v>303</v>
      </c>
      <c r="D177" s="58" t="s">
        <v>504</v>
      </c>
      <c r="E177" s="59" t="s">
        <v>505</v>
      </c>
      <c r="F177" s="58" t="s">
        <v>506</v>
      </c>
      <c r="G177" s="58" t="s">
        <v>507</v>
      </c>
      <c r="H177" s="58" t="s">
        <v>508</v>
      </c>
      <c r="I177" s="58" t="s">
        <v>12776</v>
      </c>
    </row>
    <row r="178" spans="1:9">
      <c r="A178" s="58" t="str">
        <f t="shared" si="17"/>
        <v>Smelter ListJ4</v>
      </c>
      <c r="B178" s="58" t="s">
        <v>492</v>
      </c>
      <c r="C178" s="58" t="s">
        <v>502</v>
      </c>
      <c r="D178" s="58" t="s">
        <v>510</v>
      </c>
      <c r="E178" s="59" t="s">
        <v>511</v>
      </c>
      <c r="F178" s="58" t="s">
        <v>512</v>
      </c>
      <c r="G178" s="58" t="s">
        <v>513</v>
      </c>
      <c r="H178" s="58" t="s">
        <v>514</v>
      </c>
      <c r="I178" s="58" t="s">
        <v>12777</v>
      </c>
    </row>
    <row r="179" spans="1:9">
      <c r="A179" s="58" t="str">
        <f t="shared" si="17"/>
        <v>Smelter ListK4</v>
      </c>
      <c r="B179" s="58" t="s">
        <v>492</v>
      </c>
      <c r="C179" s="58" t="s">
        <v>503</v>
      </c>
      <c r="D179" s="58" t="s">
        <v>516</v>
      </c>
      <c r="E179" s="59" t="s">
        <v>517</v>
      </c>
      <c r="F179" s="58" t="s">
        <v>518</v>
      </c>
      <c r="G179" s="58" t="s">
        <v>519</v>
      </c>
      <c r="H179" s="58" t="s">
        <v>520</v>
      </c>
      <c r="I179" s="58" t="s">
        <v>12778</v>
      </c>
    </row>
    <row r="180" spans="1:9" ht="42.75">
      <c r="A180" s="58" t="str">
        <f t="shared" si="17"/>
        <v>Smelter ListL4</v>
      </c>
      <c r="B180" s="58" t="s">
        <v>492</v>
      </c>
      <c r="C180" s="58" t="s">
        <v>509</v>
      </c>
      <c r="D180" s="58" t="s">
        <v>522</v>
      </c>
      <c r="E180" s="59" t="s">
        <v>523</v>
      </c>
      <c r="F180" s="58" t="s">
        <v>524</v>
      </c>
      <c r="G180" s="58" t="s">
        <v>525</v>
      </c>
      <c r="H180" s="58" t="s">
        <v>526</v>
      </c>
      <c r="I180" s="58" t="s">
        <v>12779</v>
      </c>
    </row>
    <row r="181" spans="1:9" ht="42.75">
      <c r="A181" s="58" t="str">
        <f t="shared" si="17"/>
        <v>Smelter ListM4</v>
      </c>
      <c r="B181" s="58" t="s">
        <v>492</v>
      </c>
      <c r="C181" s="58" t="s">
        <v>515</v>
      </c>
      <c r="D181" s="58" t="s">
        <v>528</v>
      </c>
      <c r="E181" s="59" t="s">
        <v>529</v>
      </c>
      <c r="F181" s="58" t="s">
        <v>530</v>
      </c>
      <c r="G181" s="58" t="s">
        <v>531</v>
      </c>
      <c r="H181" s="58" t="s">
        <v>532</v>
      </c>
      <c r="I181" s="58" t="s">
        <v>12780</v>
      </c>
    </row>
    <row r="182" spans="1:9" ht="57">
      <c r="A182" s="58" t="str">
        <f t="shared" si="17"/>
        <v>Smelter ListN4</v>
      </c>
      <c r="B182" s="58" t="s">
        <v>492</v>
      </c>
      <c r="C182" s="58" t="s">
        <v>521</v>
      </c>
      <c r="D182" s="58" t="s">
        <v>533</v>
      </c>
      <c r="E182" s="59" t="s">
        <v>534</v>
      </c>
      <c r="F182" s="58" t="s">
        <v>535</v>
      </c>
      <c r="G182" s="58" t="s">
        <v>536</v>
      </c>
      <c r="H182" s="58" t="s">
        <v>537</v>
      </c>
      <c r="I182" s="58" t="s">
        <v>12781</v>
      </c>
    </row>
    <row r="183" spans="1:9">
      <c r="A183" s="58" t="str">
        <f t="shared" si="17"/>
        <v>Smelter ListO4</v>
      </c>
      <c r="B183" s="58" t="s">
        <v>492</v>
      </c>
      <c r="C183" s="58" t="s">
        <v>527</v>
      </c>
      <c r="D183" s="58" t="s">
        <v>410</v>
      </c>
      <c r="E183" s="59" t="s">
        <v>411</v>
      </c>
      <c r="F183" s="58" t="s">
        <v>412</v>
      </c>
      <c r="G183" s="58" t="s">
        <v>413</v>
      </c>
      <c r="H183" s="58" t="s">
        <v>414</v>
      </c>
      <c r="I183" s="58" t="s">
        <v>12782</v>
      </c>
    </row>
    <row r="184" spans="1:9" ht="28.5">
      <c r="A184" s="58" t="str">
        <f t="shared" si="17"/>
        <v>Smelter ListJ2</v>
      </c>
      <c r="B184" s="58" t="s">
        <v>492</v>
      </c>
      <c r="C184" s="58" t="s">
        <v>538</v>
      </c>
      <c r="D184" s="58" t="s">
        <v>539</v>
      </c>
      <c r="E184" s="58" t="s">
        <v>540</v>
      </c>
      <c r="F184" s="58" t="s">
        <v>541</v>
      </c>
      <c r="G184" s="58" t="s">
        <v>542</v>
      </c>
      <c r="H184" s="58" t="s">
        <v>543</v>
      </c>
      <c r="I184" s="199" t="s">
        <v>12783</v>
      </c>
    </row>
    <row r="185" spans="1:9" ht="28.5">
      <c r="A185" s="58" t="str">
        <f t="shared" si="17"/>
        <v>Smelter ListB2</v>
      </c>
      <c r="B185" s="58" t="s">
        <v>492</v>
      </c>
      <c r="C185" s="58" t="s">
        <v>129</v>
      </c>
      <c r="D185" s="199" t="s">
        <v>544</v>
      </c>
      <c r="E185" s="58" t="s">
        <v>545</v>
      </c>
      <c r="F185" s="58" t="s">
        <v>546</v>
      </c>
      <c r="G185" s="58" t="s">
        <v>547</v>
      </c>
      <c r="H185" s="58" t="s">
        <v>548</v>
      </c>
      <c r="I185" s="199" t="s">
        <v>12784</v>
      </c>
    </row>
    <row r="186" spans="1:9" ht="142.5">
      <c r="A186" s="58" t="str">
        <f t="shared" si="17"/>
        <v>Smelter ListB3</v>
      </c>
      <c r="B186" s="58" t="s">
        <v>492</v>
      </c>
      <c r="C186" s="58" t="s">
        <v>134</v>
      </c>
      <c r="D186" s="199" t="s">
        <v>12044</v>
      </c>
      <c r="E186" s="58" t="s">
        <v>12476</v>
      </c>
      <c r="F186" s="62" t="s">
        <v>12478</v>
      </c>
      <c r="G186" s="62" t="s">
        <v>12479</v>
      </c>
      <c r="H186" s="62" t="s">
        <v>12481</v>
      </c>
      <c r="I186" s="199" t="s">
        <v>12853</v>
      </c>
    </row>
    <row r="187" spans="1:9" ht="103.9" customHeight="1">
      <c r="A187" s="58" t="str">
        <f t="shared" si="17"/>
        <v>Smelter List</v>
      </c>
      <c r="B187" s="58" t="s">
        <v>492</v>
      </c>
      <c r="D187" s="199" t="s">
        <v>690</v>
      </c>
      <c r="E187" s="58" t="s">
        <v>11856</v>
      </c>
      <c r="F187" s="62" t="s">
        <v>11857</v>
      </c>
      <c r="G187" s="62" t="s">
        <v>11858</v>
      </c>
      <c r="H187" s="62" t="s">
        <v>11859</v>
      </c>
      <c r="I187" s="58" t="s">
        <v>12787</v>
      </c>
    </row>
    <row r="188" spans="1:9">
      <c r="A188" s="58" t="str">
        <f t="shared" si="17"/>
        <v>Smelter ListD4</v>
      </c>
      <c r="B188" s="58" t="s">
        <v>492</v>
      </c>
      <c r="C188" s="58" t="s">
        <v>457</v>
      </c>
      <c r="D188" s="58" t="s">
        <v>549</v>
      </c>
      <c r="E188" s="58" t="s">
        <v>550</v>
      </c>
      <c r="F188" s="58" t="s">
        <v>214</v>
      </c>
      <c r="G188" s="58" t="s">
        <v>467</v>
      </c>
      <c r="H188" s="58" t="s">
        <v>551</v>
      </c>
      <c r="I188" s="58" t="s">
        <v>12788</v>
      </c>
    </row>
    <row r="189" spans="1:9">
      <c r="A189" s="58" t="str">
        <f t="shared" si="17"/>
        <v>Smelter ListE4</v>
      </c>
      <c r="B189" s="58" t="s">
        <v>492</v>
      </c>
      <c r="C189" s="58" t="s">
        <v>463</v>
      </c>
      <c r="D189" s="58" t="s">
        <v>470</v>
      </c>
      <c r="E189" s="58" t="s">
        <v>471</v>
      </c>
      <c r="F189" s="58" t="s">
        <v>472</v>
      </c>
      <c r="G189" s="58" t="s">
        <v>473</v>
      </c>
      <c r="H189" s="58" t="s">
        <v>474</v>
      </c>
      <c r="I189" s="58" t="s">
        <v>12789</v>
      </c>
    </row>
    <row r="190" spans="1:9">
      <c r="A190" s="58" t="str">
        <f t="shared" si="17"/>
        <v>Smelter ListZ2</v>
      </c>
      <c r="B190" s="58" t="s">
        <v>492</v>
      </c>
      <c r="C190" s="58" t="s">
        <v>12249</v>
      </c>
      <c r="D190" s="58" t="s">
        <v>6</v>
      </c>
      <c r="E190" s="58" t="s">
        <v>421</v>
      </c>
      <c r="F190" s="58" t="s">
        <v>422</v>
      </c>
      <c r="G190" s="58" t="s">
        <v>423</v>
      </c>
      <c r="H190" s="58" t="s">
        <v>424</v>
      </c>
      <c r="I190" s="58" t="s">
        <v>12790</v>
      </c>
    </row>
    <row r="191" spans="1:9">
      <c r="A191" s="58" t="str">
        <f t="shared" si="17"/>
        <v>Smelter ListZ3</v>
      </c>
      <c r="B191" s="58" t="s">
        <v>492</v>
      </c>
      <c r="C191" s="58" t="s">
        <v>12250</v>
      </c>
      <c r="D191" s="58" t="s">
        <v>7</v>
      </c>
      <c r="E191" s="58" t="s">
        <v>425</v>
      </c>
      <c r="F191" s="58" t="s">
        <v>426</v>
      </c>
      <c r="G191" s="58" t="s">
        <v>427</v>
      </c>
      <c r="H191" s="58" t="s">
        <v>7</v>
      </c>
      <c r="I191" s="58" t="s">
        <v>12791</v>
      </c>
    </row>
    <row r="192" spans="1:9">
      <c r="A192" s="58" t="str">
        <f t="shared" si="17"/>
        <v>Smelter ListZ4</v>
      </c>
      <c r="B192" s="58" t="s">
        <v>492</v>
      </c>
      <c r="C192" s="58" t="s">
        <v>12251</v>
      </c>
      <c r="D192" s="58" t="s">
        <v>8</v>
      </c>
      <c r="E192" s="58" t="s">
        <v>428</v>
      </c>
      <c r="F192" s="58" t="s">
        <v>429</v>
      </c>
      <c r="G192" s="58" t="s">
        <v>430</v>
      </c>
      <c r="H192" s="58" t="s">
        <v>431</v>
      </c>
      <c r="I192" s="58" t="s">
        <v>12792</v>
      </c>
    </row>
    <row r="193" spans="1:9">
      <c r="A193" s="58" t="str">
        <f t="shared" ref="A193:A208" si="18">B193&amp;C193</f>
        <v>Mine ListA4</v>
      </c>
      <c r="B193" s="58" t="s">
        <v>12043</v>
      </c>
      <c r="C193" s="58" t="s">
        <v>32</v>
      </c>
      <c r="D193" s="58" t="s">
        <v>438</v>
      </c>
      <c r="E193" s="59" t="s">
        <v>439</v>
      </c>
      <c r="F193" s="58" t="s">
        <v>439</v>
      </c>
      <c r="G193" s="58" t="s">
        <v>440</v>
      </c>
      <c r="H193" s="58" t="s">
        <v>441</v>
      </c>
      <c r="I193" s="62" t="s">
        <v>12794</v>
      </c>
    </row>
    <row r="194" spans="1:9" ht="28.5">
      <c r="A194" s="58" t="str">
        <f t="shared" si="18"/>
        <v>Mine ListB4</v>
      </c>
      <c r="B194" s="58" t="s">
        <v>12043</v>
      </c>
      <c r="C194" s="58" t="s">
        <v>135</v>
      </c>
      <c r="D194" s="62" t="s">
        <v>12051</v>
      </c>
      <c r="E194" s="61" t="s">
        <v>12492</v>
      </c>
      <c r="F194" s="62" t="s">
        <v>12496</v>
      </c>
      <c r="G194" s="62" t="s">
        <v>12503</v>
      </c>
      <c r="H194" s="62" t="s">
        <v>12509</v>
      </c>
      <c r="I194" s="62" t="s">
        <v>12793</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12772</v>
      </c>
    </row>
    <row r="197" spans="1:9">
      <c r="A197" s="58" t="str">
        <f t="shared" si="18"/>
        <v>Mine ListG4</v>
      </c>
      <c r="B197" s="58" t="s">
        <v>12043</v>
      </c>
      <c r="C197" s="58" t="s">
        <v>475</v>
      </c>
      <c r="D197" s="58" t="s">
        <v>12045</v>
      </c>
      <c r="E197" s="59" t="s">
        <v>12218</v>
      </c>
      <c r="F197" s="58" t="s">
        <v>12219</v>
      </c>
      <c r="G197" s="58" t="s">
        <v>12221</v>
      </c>
      <c r="H197" s="58" t="s">
        <v>12222</v>
      </c>
      <c r="I197" s="58" t="s">
        <v>12773</v>
      </c>
    </row>
    <row r="198" spans="1:9">
      <c r="A198" s="58" t="str">
        <f t="shared" si="18"/>
        <v>Mine ListH4</v>
      </c>
      <c r="B198" s="58" t="s">
        <v>12043</v>
      </c>
      <c r="C198" s="58" t="s">
        <v>481</v>
      </c>
      <c r="D198" s="58" t="s">
        <v>12046</v>
      </c>
      <c r="E198" s="59" t="s">
        <v>12227</v>
      </c>
      <c r="F198" s="58" t="s">
        <v>12234</v>
      </c>
      <c r="G198" s="58" t="s">
        <v>12220</v>
      </c>
      <c r="H198" s="58" t="s">
        <v>12243</v>
      </c>
      <c r="I198" s="58" t="s">
        <v>12774</v>
      </c>
    </row>
    <row r="199" spans="1:9">
      <c r="A199" s="58" t="str">
        <f t="shared" si="18"/>
        <v>Mine ListI4</v>
      </c>
      <c r="B199" s="58" t="s">
        <v>12043</v>
      </c>
      <c r="C199" s="58" t="s">
        <v>303</v>
      </c>
      <c r="D199" s="58" t="s">
        <v>12048</v>
      </c>
      <c r="E199" s="59" t="s">
        <v>12228</v>
      </c>
      <c r="F199" s="58" t="s">
        <v>12235</v>
      </c>
      <c r="G199" s="58" t="s">
        <v>12238</v>
      </c>
      <c r="H199" s="58" t="s">
        <v>12244</v>
      </c>
      <c r="I199" s="58" t="s">
        <v>12775</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12776</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12777</v>
      </c>
    </row>
    <row r="202" spans="1:9" ht="32.25" customHeight="1">
      <c r="A202" s="58" t="str">
        <f t="shared" si="18"/>
        <v>Mine ListL4</v>
      </c>
      <c r="B202" s="58" t="s">
        <v>12043</v>
      </c>
      <c r="C202" s="58" t="s">
        <v>509</v>
      </c>
      <c r="D202" s="58" t="s">
        <v>516</v>
      </c>
      <c r="E202" s="59" t="s">
        <v>517</v>
      </c>
      <c r="F202" s="58" t="s">
        <v>518</v>
      </c>
      <c r="G202" s="58" t="s">
        <v>519</v>
      </c>
      <c r="H202" s="58" t="s">
        <v>520</v>
      </c>
      <c r="I202" s="58" t="s">
        <v>12851</v>
      </c>
    </row>
    <row r="203" spans="1:9" ht="32.25" customHeight="1">
      <c r="A203" s="58" t="str">
        <f t="shared" si="18"/>
        <v>Mine ListM4</v>
      </c>
      <c r="B203" s="58" t="s">
        <v>12043</v>
      </c>
      <c r="C203" s="58" t="s">
        <v>515</v>
      </c>
      <c r="D203" s="58" t="s">
        <v>410</v>
      </c>
      <c r="E203" s="59" t="s">
        <v>411</v>
      </c>
      <c r="F203" s="58" t="s">
        <v>412</v>
      </c>
      <c r="G203" s="58" t="s">
        <v>413</v>
      </c>
      <c r="H203" s="58" t="s">
        <v>414</v>
      </c>
      <c r="I203" s="199" t="s">
        <v>12782</v>
      </c>
    </row>
    <row r="204" spans="1:9" ht="28.5">
      <c r="A204" s="58" t="str">
        <f t="shared" si="18"/>
        <v>Mine ListB2</v>
      </c>
      <c r="B204" s="58" t="s">
        <v>12043</v>
      </c>
      <c r="C204" s="58" t="s">
        <v>129</v>
      </c>
      <c r="D204" s="199" t="s">
        <v>544</v>
      </c>
      <c r="E204" s="58" t="s">
        <v>545</v>
      </c>
      <c r="F204" s="58" t="s">
        <v>546</v>
      </c>
      <c r="G204" s="58" t="s">
        <v>547</v>
      </c>
      <c r="H204" s="58" t="s">
        <v>548</v>
      </c>
      <c r="I204" s="199" t="s">
        <v>12784</v>
      </c>
    </row>
    <row r="205" spans="1:9" ht="199.5">
      <c r="A205" s="58" t="str">
        <f t="shared" si="18"/>
        <v>Mine ListB3</v>
      </c>
      <c r="B205" s="58" t="s">
        <v>12043</v>
      </c>
      <c r="C205" s="58" t="s">
        <v>134</v>
      </c>
      <c r="D205" s="199" t="s">
        <v>12166</v>
      </c>
      <c r="E205" s="58" t="s">
        <v>12482</v>
      </c>
      <c r="F205" s="62" t="s">
        <v>12483</v>
      </c>
      <c r="G205" s="62" t="s">
        <v>12484</v>
      </c>
      <c r="H205" s="62" t="s">
        <v>12485</v>
      </c>
      <c r="I205" s="199" t="s">
        <v>12854</v>
      </c>
    </row>
    <row r="206" spans="1:9" ht="28.5">
      <c r="A206" s="58" t="str">
        <f t="shared" si="18"/>
        <v>Mine List</v>
      </c>
      <c r="B206" s="58" t="s">
        <v>12043</v>
      </c>
      <c r="D206" s="199" t="s">
        <v>690</v>
      </c>
      <c r="E206" s="58" t="s">
        <v>11856</v>
      </c>
      <c r="F206" s="62" t="s">
        <v>11857</v>
      </c>
      <c r="G206" s="62" t="s">
        <v>11858</v>
      </c>
      <c r="H206" s="62" t="s">
        <v>11859</v>
      </c>
      <c r="I206" s="58" t="s">
        <v>12787</v>
      </c>
    </row>
    <row r="207" spans="1:9">
      <c r="A207" s="58" t="str">
        <f t="shared" si="18"/>
        <v>Mine ListD4</v>
      </c>
      <c r="B207" s="58" t="s">
        <v>12043</v>
      </c>
      <c r="C207" s="58" t="s">
        <v>457</v>
      </c>
      <c r="D207" s="58" t="s">
        <v>12161</v>
      </c>
      <c r="E207" s="58" t="s">
        <v>12231</v>
      </c>
      <c r="F207" s="58" t="s">
        <v>12233</v>
      </c>
      <c r="G207" s="58" t="s">
        <v>12242</v>
      </c>
      <c r="H207" s="58" t="s">
        <v>12247</v>
      </c>
      <c r="I207" s="58" t="s">
        <v>12856</v>
      </c>
    </row>
    <row r="208" spans="1:9">
      <c r="A208" s="58" t="str">
        <f t="shared" si="18"/>
        <v>Mine ListE4</v>
      </c>
      <c r="B208" s="58" t="s">
        <v>12043</v>
      </c>
      <c r="C208" s="58" t="s">
        <v>463</v>
      </c>
      <c r="D208" s="58" t="s">
        <v>12047</v>
      </c>
      <c r="E208" s="58" t="s">
        <v>471</v>
      </c>
      <c r="F208" s="58" t="s">
        <v>12232</v>
      </c>
      <c r="G208" s="58" t="s">
        <v>12241</v>
      </c>
      <c r="H208" s="58" t="s">
        <v>12248</v>
      </c>
      <c r="I208" s="58" t="s">
        <v>12855</v>
      </c>
    </row>
    <row r="209" spans="1:9" ht="57">
      <c r="A209" s="58" t="str">
        <f t="shared" si="17"/>
        <v>CheckerA1</v>
      </c>
      <c r="B209" s="58" t="s">
        <v>552</v>
      </c>
      <c r="C209" s="58" t="s">
        <v>21</v>
      </c>
      <c r="D209" s="58" t="s">
        <v>553</v>
      </c>
      <c r="E209" s="58" t="s">
        <v>554</v>
      </c>
      <c r="F209" s="58" t="s">
        <v>555</v>
      </c>
      <c r="G209" s="58" t="s">
        <v>556</v>
      </c>
      <c r="H209" s="58" t="s">
        <v>557</v>
      </c>
      <c r="I209" s="58" t="s">
        <v>12858</v>
      </c>
    </row>
    <row r="210" spans="1:9">
      <c r="A210" s="58" t="str">
        <f t="shared" si="17"/>
        <v>CheckerD1</v>
      </c>
      <c r="B210" s="58" t="s">
        <v>552</v>
      </c>
      <c r="C210" s="58" t="s">
        <v>558</v>
      </c>
      <c r="D210" s="58" t="s">
        <v>559</v>
      </c>
      <c r="E210" s="58" t="s">
        <v>560</v>
      </c>
      <c r="F210" s="58" t="s">
        <v>561</v>
      </c>
      <c r="G210" s="58" t="s">
        <v>562</v>
      </c>
      <c r="H210" s="58" t="s">
        <v>563</v>
      </c>
      <c r="I210" s="58" t="s">
        <v>12859</v>
      </c>
    </row>
    <row r="211" spans="1:9">
      <c r="A211" s="58" t="str">
        <f t="shared" si="17"/>
        <v>CheckerA3</v>
      </c>
      <c r="B211" s="58" t="s">
        <v>552</v>
      </c>
      <c r="C211" s="58" t="s">
        <v>31</v>
      </c>
      <c r="D211" s="58" t="s">
        <v>564</v>
      </c>
      <c r="E211" s="58" t="s">
        <v>565</v>
      </c>
      <c r="F211" s="58" t="s">
        <v>566</v>
      </c>
      <c r="G211" s="58" t="s">
        <v>567</v>
      </c>
      <c r="H211" s="58" t="s">
        <v>568</v>
      </c>
      <c r="I211" s="58" t="s">
        <v>12860</v>
      </c>
    </row>
    <row r="212" spans="1:9">
      <c r="A212" s="58" t="str">
        <f t="shared" si="17"/>
        <v>CheckerB3</v>
      </c>
      <c r="B212" s="58" t="s">
        <v>552</v>
      </c>
      <c r="C212" s="58" t="s">
        <v>134</v>
      </c>
      <c r="D212" s="58" t="s">
        <v>569</v>
      </c>
      <c r="E212" s="58" t="s">
        <v>570</v>
      </c>
      <c r="F212" s="58" t="s">
        <v>407</v>
      </c>
      <c r="G212" s="58" t="s">
        <v>571</v>
      </c>
      <c r="H212" s="58" t="s">
        <v>572</v>
      </c>
      <c r="I212" s="58" t="s">
        <v>12861</v>
      </c>
    </row>
    <row r="213" spans="1:9">
      <c r="A213" s="58" t="str">
        <f t="shared" si="17"/>
        <v>CheckerC3</v>
      </c>
      <c r="B213" s="58" t="s">
        <v>552</v>
      </c>
      <c r="C213" s="58" t="s">
        <v>222</v>
      </c>
      <c r="D213" s="58" t="s">
        <v>573</v>
      </c>
      <c r="E213" s="58" t="s">
        <v>574</v>
      </c>
      <c r="F213" s="58" t="s">
        <v>575</v>
      </c>
      <c r="G213" s="58" t="s">
        <v>576</v>
      </c>
      <c r="H213" s="58" t="s">
        <v>577</v>
      </c>
      <c r="I213" s="58" t="s">
        <v>12862</v>
      </c>
    </row>
    <row r="214" spans="1:9">
      <c r="A214" s="58" t="str">
        <f t="shared" si="17"/>
        <v>CheckerD3</v>
      </c>
      <c r="B214" s="58" t="s">
        <v>552</v>
      </c>
      <c r="C214" s="58" t="s">
        <v>578</v>
      </c>
      <c r="D214" s="58" t="s">
        <v>579</v>
      </c>
      <c r="E214" s="58" t="s">
        <v>580</v>
      </c>
      <c r="F214" s="58" t="s">
        <v>581</v>
      </c>
      <c r="G214" s="58" t="s">
        <v>582</v>
      </c>
      <c r="H214" s="58" t="s">
        <v>583</v>
      </c>
      <c r="I214" s="58" t="s">
        <v>12863</v>
      </c>
    </row>
    <row r="215" spans="1:9" ht="28.5">
      <c r="A215" s="58" t="s">
        <v>584</v>
      </c>
      <c r="B215" s="58" t="s">
        <v>552</v>
      </c>
      <c r="C215" s="58" t="s">
        <v>585</v>
      </c>
      <c r="D215" s="58" t="s">
        <v>586</v>
      </c>
      <c r="E215" s="58" t="s">
        <v>587</v>
      </c>
      <c r="F215" s="58" t="s">
        <v>588</v>
      </c>
      <c r="G215" s="58" t="s">
        <v>589</v>
      </c>
      <c r="H215" s="58" t="s">
        <v>590</v>
      </c>
      <c r="I215" s="58" t="s">
        <v>12864</v>
      </c>
    </row>
    <row r="216" spans="1:9" ht="28.5">
      <c r="A216" s="58" t="str">
        <f>B216&amp;C216</f>
        <v>CheckerB63</v>
      </c>
      <c r="B216" s="58" t="s">
        <v>552</v>
      </c>
      <c r="C216" s="58" t="s">
        <v>591</v>
      </c>
      <c r="D216" s="58" t="s">
        <v>586</v>
      </c>
      <c r="E216" s="58" t="s">
        <v>587</v>
      </c>
      <c r="F216" s="58" t="s">
        <v>588</v>
      </c>
      <c r="G216" s="58" t="s">
        <v>589</v>
      </c>
      <c r="H216" s="58" t="s">
        <v>590</v>
      </c>
      <c r="I216" s="58" t="s">
        <v>12864</v>
      </c>
    </row>
    <row r="217" spans="1:9" ht="28.5">
      <c r="A217" s="58" t="str">
        <f>B217&amp;C217</f>
        <v>CheckerB64</v>
      </c>
      <c r="B217" s="58" t="s">
        <v>552</v>
      </c>
      <c r="C217" s="58" t="s">
        <v>592</v>
      </c>
      <c r="D217" s="58" t="s">
        <v>586</v>
      </c>
      <c r="E217" s="58" t="s">
        <v>587</v>
      </c>
      <c r="F217" s="58" t="s">
        <v>588</v>
      </c>
      <c r="G217" s="58" t="s">
        <v>589</v>
      </c>
      <c r="H217" s="58" t="s">
        <v>590</v>
      </c>
      <c r="I217" s="58" t="s">
        <v>12864</v>
      </c>
    </row>
    <row r="218" spans="1:9" ht="28.5">
      <c r="A218" s="58" t="str">
        <f>B218&amp;C218</f>
        <v>CheckerB65</v>
      </c>
      <c r="B218" s="58" t="s">
        <v>552</v>
      </c>
      <c r="C218" s="58" t="s">
        <v>593</v>
      </c>
      <c r="D218" s="58" t="s">
        <v>586</v>
      </c>
      <c r="E218" s="58" t="s">
        <v>587</v>
      </c>
      <c r="F218" s="58" t="s">
        <v>588</v>
      </c>
      <c r="G218" s="58" t="s">
        <v>589</v>
      </c>
      <c r="H218" s="58" t="s">
        <v>590</v>
      </c>
      <c r="I218" s="58" t="s">
        <v>12864</v>
      </c>
    </row>
    <row r="219" spans="1:9" ht="28.5">
      <c r="A219" s="58" t="str">
        <f t="shared" ref="A219:A265" si="19">B219&amp;C219</f>
        <v>CheckerCOMP</v>
      </c>
      <c r="B219" s="58" t="s">
        <v>552</v>
      </c>
      <c r="C219" s="58" t="s">
        <v>594</v>
      </c>
      <c r="D219" s="58" t="s">
        <v>595</v>
      </c>
      <c r="E219" s="58" t="s">
        <v>596</v>
      </c>
      <c r="F219" s="58" t="s">
        <v>597</v>
      </c>
      <c r="G219" s="58" t="s">
        <v>598</v>
      </c>
      <c r="H219" s="58" t="s">
        <v>599</v>
      </c>
      <c r="I219" s="58" t="s">
        <v>12865</v>
      </c>
    </row>
    <row r="220" spans="1:9" ht="28.5">
      <c r="A220" s="58" t="str">
        <f t="shared" si="19"/>
        <v>CheckerJ4</v>
      </c>
      <c r="B220" s="58" t="s">
        <v>552</v>
      </c>
      <c r="C220" s="58" t="s">
        <v>502</v>
      </c>
      <c r="D220" s="58" t="s">
        <v>600</v>
      </c>
      <c r="E220" s="58" t="s">
        <v>601</v>
      </c>
      <c r="F220" s="58" t="s">
        <v>602</v>
      </c>
      <c r="G220" s="58" t="s">
        <v>603</v>
      </c>
      <c r="H220" s="58" t="s">
        <v>604</v>
      </c>
      <c r="I220" s="58" t="s">
        <v>12866</v>
      </c>
    </row>
    <row r="221" spans="1:9" ht="28.5">
      <c r="A221" s="58" t="str">
        <f t="shared" si="19"/>
        <v>CheckerJ5</v>
      </c>
      <c r="B221" s="58" t="s">
        <v>552</v>
      </c>
      <c r="C221" s="58" t="s">
        <v>605</v>
      </c>
      <c r="D221" s="58" t="s">
        <v>606</v>
      </c>
      <c r="E221" s="58" t="s">
        <v>607</v>
      </c>
      <c r="F221" s="58" t="s">
        <v>608</v>
      </c>
      <c r="G221" s="58" t="s">
        <v>609</v>
      </c>
      <c r="H221" s="58" t="s">
        <v>610</v>
      </c>
      <c r="I221" s="58" t="s">
        <v>12867</v>
      </c>
    </row>
    <row r="222" spans="1:9" ht="28.5">
      <c r="A222" s="58" t="str">
        <f t="shared" si="19"/>
        <v>CheckerJ6</v>
      </c>
      <c r="B222" s="58" t="s">
        <v>552</v>
      </c>
      <c r="C222" s="58" t="s">
        <v>611</v>
      </c>
      <c r="D222" s="58" t="s">
        <v>612</v>
      </c>
      <c r="E222" s="58" t="s">
        <v>613</v>
      </c>
      <c r="F222" s="58" t="s">
        <v>614</v>
      </c>
      <c r="G222" s="58" t="s">
        <v>615</v>
      </c>
      <c r="H222" s="58" t="s">
        <v>616</v>
      </c>
      <c r="I222" s="58" t="s">
        <v>12868</v>
      </c>
    </row>
    <row r="223" spans="1:9" ht="28.5">
      <c r="A223" s="58" t="str">
        <f t="shared" ref="A223:A224" si="20">B223&amp;C223</f>
        <v>CheckerJ7</v>
      </c>
      <c r="B223" s="58" t="s">
        <v>552</v>
      </c>
      <c r="C223" s="58" t="s">
        <v>617</v>
      </c>
      <c r="D223" s="58" t="s">
        <v>1244</v>
      </c>
      <c r="E223" s="58" t="s">
        <v>11863</v>
      </c>
      <c r="F223" s="58" t="s">
        <v>11864</v>
      </c>
      <c r="G223" s="58" t="s">
        <v>11865</v>
      </c>
      <c r="H223" s="58" t="s">
        <v>11866</v>
      </c>
      <c r="I223" s="58" t="s">
        <v>12869</v>
      </c>
    </row>
    <row r="224" spans="1:9" ht="28.5">
      <c r="A224" s="58" t="str">
        <f t="shared" si="20"/>
        <v>Checker</v>
      </c>
      <c r="B224" s="58" t="s">
        <v>552</v>
      </c>
      <c r="D224" s="58" t="s">
        <v>1245</v>
      </c>
      <c r="E224" s="58" t="s">
        <v>11870</v>
      </c>
      <c r="F224" s="58" t="s">
        <v>11869</v>
      </c>
      <c r="G224" s="58" t="s">
        <v>11868</v>
      </c>
      <c r="H224" s="58" t="s">
        <v>11867</v>
      </c>
      <c r="I224" s="58"/>
    </row>
    <row r="225" spans="1:9" ht="28.5">
      <c r="A225" s="58" t="str">
        <f t="shared" si="19"/>
        <v>CheckerJ8</v>
      </c>
      <c r="B225" s="58" t="s">
        <v>552</v>
      </c>
      <c r="C225" s="58" t="s">
        <v>618</v>
      </c>
      <c r="D225" s="58" t="s">
        <v>12082</v>
      </c>
      <c r="E225" s="58" t="s">
        <v>12092</v>
      </c>
      <c r="F225" s="58" t="s">
        <v>12093</v>
      </c>
      <c r="G225" s="58" t="s">
        <v>12094</v>
      </c>
      <c r="H225" s="58" t="s">
        <v>12095</v>
      </c>
      <c r="I225" s="58" t="s">
        <v>12870</v>
      </c>
    </row>
    <row r="226" spans="1:9" ht="28.5">
      <c r="A226" s="58" t="str">
        <f t="shared" si="19"/>
        <v>CheckerJ9</v>
      </c>
      <c r="B226" s="58" t="s">
        <v>552</v>
      </c>
      <c r="C226" s="58" t="s">
        <v>619</v>
      </c>
      <c r="D226" s="58" t="s">
        <v>12083</v>
      </c>
      <c r="E226" s="58" t="s">
        <v>12096</v>
      </c>
      <c r="F226" s="58" t="s">
        <v>12097</v>
      </c>
      <c r="G226" s="58" t="s">
        <v>12098</v>
      </c>
      <c r="H226" s="58" t="s">
        <v>12099</v>
      </c>
      <c r="I226" s="58" t="s">
        <v>12871</v>
      </c>
    </row>
    <row r="227" spans="1:9" ht="28.5">
      <c r="A227" s="58" t="str">
        <f t="shared" si="19"/>
        <v>CheckerJ10</v>
      </c>
      <c r="B227" s="58" t="s">
        <v>552</v>
      </c>
      <c r="C227" s="58" t="s">
        <v>620</v>
      </c>
      <c r="D227" s="58" t="s">
        <v>12084</v>
      </c>
      <c r="E227" s="58" t="s">
        <v>12100</v>
      </c>
      <c r="F227" s="58" t="s">
        <v>12101</v>
      </c>
      <c r="G227" s="58" t="s">
        <v>12102</v>
      </c>
      <c r="H227" s="58" t="s">
        <v>12103</v>
      </c>
      <c r="I227" s="58" t="s">
        <v>12872</v>
      </c>
    </row>
    <row r="228" spans="1:9" ht="42.75">
      <c r="A228" s="58" t="str">
        <f t="shared" si="19"/>
        <v>CheckerJ11</v>
      </c>
      <c r="B228" s="58" t="s">
        <v>552</v>
      </c>
      <c r="C228" s="58" t="s">
        <v>621</v>
      </c>
      <c r="D228" s="58" t="s">
        <v>12085</v>
      </c>
      <c r="E228" s="58" t="s">
        <v>12104</v>
      </c>
      <c r="F228" s="58" t="s">
        <v>12105</v>
      </c>
      <c r="G228" s="58" t="s">
        <v>12106</v>
      </c>
      <c r="H228" s="58" t="s">
        <v>12107</v>
      </c>
      <c r="I228" s="58" t="s">
        <v>12873</v>
      </c>
    </row>
    <row r="229" spans="1:9" ht="42.75">
      <c r="A229" s="58" t="str">
        <f t="shared" si="19"/>
        <v>CheckerJ12</v>
      </c>
      <c r="B229" s="58" t="s">
        <v>552</v>
      </c>
      <c r="C229" s="58" t="s">
        <v>622</v>
      </c>
      <c r="D229" s="58" t="s">
        <v>12086</v>
      </c>
      <c r="E229" s="58" t="s">
        <v>12108</v>
      </c>
      <c r="F229" s="58" t="s">
        <v>12109</v>
      </c>
      <c r="G229" s="58" t="s">
        <v>12110</v>
      </c>
      <c r="H229" s="58" t="s">
        <v>12111</v>
      </c>
      <c r="I229" s="58" t="s">
        <v>12874</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12875</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12876</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12877</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12878</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12879</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12880</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12881</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12882</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12883</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12884</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12885</v>
      </c>
    </row>
    <row r="241" spans="1:9" ht="50.1" customHeight="1">
      <c r="A241" s="58" t="str">
        <f t="shared" ref="A241:A250" si="21">B241&amp;C241</f>
        <v>CheckerJ28</v>
      </c>
      <c r="B241" s="58" t="s">
        <v>552</v>
      </c>
      <c r="C241" s="58" t="s">
        <v>12060</v>
      </c>
      <c r="D241" s="58" t="s">
        <v>12090</v>
      </c>
      <c r="E241" s="58" t="s">
        <v>12125</v>
      </c>
      <c r="F241" s="58" t="s">
        <v>12127</v>
      </c>
      <c r="G241" s="58" t="s">
        <v>12129</v>
      </c>
      <c r="H241" s="58" t="s">
        <v>12130</v>
      </c>
      <c r="I241" s="58" t="s">
        <v>12886</v>
      </c>
    </row>
    <row r="242" spans="1:9" ht="50.1" customHeight="1">
      <c r="A242" s="58" t="str">
        <f t="shared" si="21"/>
        <v>CheckerJ29</v>
      </c>
      <c r="B242" s="58" t="s">
        <v>552</v>
      </c>
      <c r="C242" s="58" t="s">
        <v>11955</v>
      </c>
      <c r="D242" s="58" t="s">
        <v>12091</v>
      </c>
      <c r="E242" s="58" t="s">
        <v>12126</v>
      </c>
      <c r="F242" s="58" t="s">
        <v>12128</v>
      </c>
      <c r="G242" s="58" t="s">
        <v>12131</v>
      </c>
      <c r="H242" s="58" t="s">
        <v>12132</v>
      </c>
      <c r="I242" s="58" t="s">
        <v>12887</v>
      </c>
    </row>
    <row r="243" spans="1:9" ht="50.1" customHeight="1">
      <c r="A243" s="58" t="str">
        <f t="shared" si="21"/>
        <v>CheckerJ30</v>
      </c>
      <c r="B243" s="58" t="s">
        <v>552</v>
      </c>
      <c r="C243" s="58" t="s">
        <v>11956</v>
      </c>
      <c r="D243" s="58" t="s">
        <v>11965</v>
      </c>
      <c r="E243" s="58" t="s">
        <v>11973</v>
      </c>
      <c r="F243" s="58" t="s">
        <v>11981</v>
      </c>
      <c r="G243" s="58" t="s">
        <v>11989</v>
      </c>
      <c r="H243" s="58" t="s">
        <v>11997</v>
      </c>
      <c r="I243" s="58" t="s">
        <v>12888</v>
      </c>
    </row>
    <row r="244" spans="1:9" ht="50.1" customHeight="1">
      <c r="A244" s="58" t="str">
        <f t="shared" si="21"/>
        <v>CheckerJ31</v>
      </c>
      <c r="B244" s="58" t="s">
        <v>552</v>
      </c>
      <c r="C244" s="58" t="s">
        <v>11957</v>
      </c>
      <c r="D244" s="58" t="s">
        <v>11966</v>
      </c>
      <c r="E244" s="58" t="s">
        <v>11974</v>
      </c>
      <c r="F244" s="58" t="s">
        <v>11982</v>
      </c>
      <c r="G244" s="58" t="s">
        <v>11990</v>
      </c>
      <c r="H244" s="58" t="s">
        <v>11998</v>
      </c>
      <c r="I244" s="58" t="s">
        <v>12889</v>
      </c>
    </row>
    <row r="245" spans="1:9" ht="50.1" customHeight="1">
      <c r="A245" s="58" t="str">
        <f t="shared" si="21"/>
        <v>CheckerJ32</v>
      </c>
      <c r="B245" s="58" t="s">
        <v>552</v>
      </c>
      <c r="C245" s="58" t="s">
        <v>11958</v>
      </c>
      <c r="D245" s="58" t="s">
        <v>11967</v>
      </c>
      <c r="E245" s="58" t="s">
        <v>11975</v>
      </c>
      <c r="F245" s="58" t="s">
        <v>11983</v>
      </c>
      <c r="G245" s="58" t="s">
        <v>11991</v>
      </c>
      <c r="H245" s="58" t="s">
        <v>11999</v>
      </c>
      <c r="I245" s="58" t="s">
        <v>12890</v>
      </c>
    </row>
    <row r="246" spans="1:9" ht="50.1" customHeight="1">
      <c r="A246" s="58" t="str">
        <f t="shared" si="21"/>
        <v>CheckerJ33</v>
      </c>
      <c r="B246" s="58" t="s">
        <v>552</v>
      </c>
      <c r="C246" s="58" t="s">
        <v>11959</v>
      </c>
      <c r="D246" s="58" t="s">
        <v>11968</v>
      </c>
      <c r="E246" s="58" t="s">
        <v>11976</v>
      </c>
      <c r="F246" s="58" t="s">
        <v>11984</v>
      </c>
      <c r="G246" s="58" t="s">
        <v>11992</v>
      </c>
      <c r="H246" s="58" t="s">
        <v>12000</v>
      </c>
      <c r="I246" s="58" t="s">
        <v>12891</v>
      </c>
    </row>
    <row r="247" spans="1:9" ht="50.1" customHeight="1">
      <c r="A247" s="58" t="str">
        <f t="shared" si="21"/>
        <v>CheckerJ34</v>
      </c>
      <c r="B247" s="58" t="s">
        <v>552</v>
      </c>
      <c r="C247" s="58" t="s">
        <v>11960</v>
      </c>
      <c r="D247" s="58" t="s">
        <v>11969</v>
      </c>
      <c r="E247" s="58" t="s">
        <v>11977</v>
      </c>
      <c r="F247" s="58" t="s">
        <v>11985</v>
      </c>
      <c r="G247" s="58" t="s">
        <v>11993</v>
      </c>
      <c r="H247" s="58" t="s">
        <v>12001</v>
      </c>
      <c r="I247" s="58" t="s">
        <v>12892</v>
      </c>
    </row>
    <row r="248" spans="1:9" ht="50.1" customHeight="1">
      <c r="A248" s="58" t="str">
        <f t="shared" si="21"/>
        <v>CheckerJ35</v>
      </c>
      <c r="B248" s="58" t="s">
        <v>552</v>
      </c>
      <c r="C248" s="58" t="s">
        <v>11961</v>
      </c>
      <c r="D248" s="58" t="s">
        <v>11970</v>
      </c>
      <c r="E248" s="58" t="s">
        <v>11978</v>
      </c>
      <c r="F248" s="58" t="s">
        <v>11986</v>
      </c>
      <c r="G248" s="58" t="s">
        <v>11994</v>
      </c>
      <c r="H248" s="58" t="s">
        <v>12002</v>
      </c>
      <c r="I248" s="58" t="s">
        <v>12893</v>
      </c>
    </row>
    <row r="249" spans="1:9" ht="50.1" customHeight="1">
      <c r="A249" s="58" t="str">
        <f t="shared" si="21"/>
        <v>CheckerJ36</v>
      </c>
      <c r="B249" s="58" t="s">
        <v>552</v>
      </c>
      <c r="C249" s="58" t="s">
        <v>11962</v>
      </c>
      <c r="D249" s="58" t="s">
        <v>11971</v>
      </c>
      <c r="E249" s="58" t="s">
        <v>11979</v>
      </c>
      <c r="F249" s="58" t="s">
        <v>11987</v>
      </c>
      <c r="G249" s="58" t="s">
        <v>11995</v>
      </c>
      <c r="H249" s="58" t="s">
        <v>12003</v>
      </c>
      <c r="I249" s="58" t="s">
        <v>12894</v>
      </c>
    </row>
    <row r="250" spans="1:9" ht="50.1" customHeight="1">
      <c r="A250" s="58" t="str">
        <f t="shared" si="21"/>
        <v>CheckerJ37</v>
      </c>
      <c r="B250" s="58" t="s">
        <v>552</v>
      </c>
      <c r="C250" s="58" t="s">
        <v>11963</v>
      </c>
      <c r="D250" s="58" t="s">
        <v>11972</v>
      </c>
      <c r="E250" s="58" t="s">
        <v>11980</v>
      </c>
      <c r="F250" s="58" t="s">
        <v>11988</v>
      </c>
      <c r="G250" s="58" t="s">
        <v>11996</v>
      </c>
      <c r="H250" s="58" t="s">
        <v>12004</v>
      </c>
      <c r="I250" s="58" t="s">
        <v>12895</v>
      </c>
    </row>
    <row r="251" spans="1:9" ht="71.25">
      <c r="A251" s="58" t="str">
        <f t="shared" si="19"/>
        <v>CheckerJ38</v>
      </c>
      <c r="B251" s="58" t="s">
        <v>552</v>
      </c>
      <c r="C251" s="58" t="s">
        <v>11964</v>
      </c>
      <c r="D251" s="58" t="s">
        <v>12896</v>
      </c>
      <c r="E251" s="59" t="s">
        <v>12897</v>
      </c>
      <c r="F251" s="58" t="s">
        <v>12898</v>
      </c>
      <c r="G251" s="58" t="s">
        <v>12899</v>
      </c>
      <c r="H251" s="58" t="s">
        <v>12900</v>
      </c>
      <c r="I251" s="58" t="s">
        <v>12901</v>
      </c>
    </row>
    <row r="252" spans="1:9" ht="42.75">
      <c r="A252" s="58" t="str">
        <f t="shared" ref="A252" si="22">B252&amp;C252</f>
        <v>CheckerJ40</v>
      </c>
      <c r="B252" s="58" t="s">
        <v>552</v>
      </c>
      <c r="C252" s="58" t="s">
        <v>12061</v>
      </c>
      <c r="D252" s="58" t="s">
        <v>12015</v>
      </c>
      <c r="E252" s="59" t="s">
        <v>12014</v>
      </c>
      <c r="F252" s="58" t="s">
        <v>12016</v>
      </c>
      <c r="G252" s="58" t="s">
        <v>12017</v>
      </c>
      <c r="H252" s="58" t="s">
        <v>12018</v>
      </c>
      <c r="I252" s="58" t="s">
        <v>12902</v>
      </c>
    </row>
    <row r="253" spans="1:9" ht="42.75">
      <c r="A253" s="58" t="str">
        <f t="shared" ref="A253:A261" si="23">B253&amp;C253</f>
        <v>CheckerJ41</v>
      </c>
      <c r="B253" s="58" t="s">
        <v>552</v>
      </c>
      <c r="C253" s="58" t="s">
        <v>12005</v>
      </c>
      <c r="D253" s="58" t="s">
        <v>12015</v>
      </c>
      <c r="E253" s="59" t="s">
        <v>12014</v>
      </c>
      <c r="F253" s="58" t="s">
        <v>12016</v>
      </c>
      <c r="G253" s="58" t="s">
        <v>12017</v>
      </c>
      <c r="H253" s="58" t="s">
        <v>12018</v>
      </c>
      <c r="I253" s="58" t="s">
        <v>12902</v>
      </c>
    </row>
    <row r="254" spans="1:9" ht="42.75">
      <c r="A254" s="58" t="str">
        <f t="shared" si="23"/>
        <v>CheckerJ42</v>
      </c>
      <c r="B254" s="58" t="s">
        <v>552</v>
      </c>
      <c r="C254" s="58" t="s">
        <v>12006</v>
      </c>
      <c r="D254" s="58" t="s">
        <v>12015</v>
      </c>
      <c r="E254" s="59" t="s">
        <v>12014</v>
      </c>
      <c r="F254" s="58" t="s">
        <v>12016</v>
      </c>
      <c r="G254" s="58" t="s">
        <v>12017</v>
      </c>
      <c r="H254" s="58" t="s">
        <v>12018</v>
      </c>
      <c r="I254" s="58" t="s">
        <v>12902</v>
      </c>
    </row>
    <row r="255" spans="1:9" ht="42.75">
      <c r="A255" s="58" t="str">
        <f t="shared" si="23"/>
        <v>CheckerJ43</v>
      </c>
      <c r="B255" s="58" t="s">
        <v>552</v>
      </c>
      <c r="C255" s="58" t="s">
        <v>12007</v>
      </c>
      <c r="D255" s="58" t="s">
        <v>12015</v>
      </c>
      <c r="E255" s="59" t="s">
        <v>12014</v>
      </c>
      <c r="F255" s="58" t="s">
        <v>12016</v>
      </c>
      <c r="G255" s="58" t="s">
        <v>12017</v>
      </c>
      <c r="H255" s="58" t="s">
        <v>12018</v>
      </c>
      <c r="I255" s="58" t="s">
        <v>12902</v>
      </c>
    </row>
    <row r="256" spans="1:9" ht="42.75">
      <c r="A256" s="58" t="str">
        <f t="shared" si="23"/>
        <v>CheckerJ44</v>
      </c>
      <c r="B256" s="58" t="s">
        <v>552</v>
      </c>
      <c r="C256" s="58" t="s">
        <v>12008</v>
      </c>
      <c r="D256" s="58" t="s">
        <v>12015</v>
      </c>
      <c r="E256" s="59" t="s">
        <v>12014</v>
      </c>
      <c r="F256" s="58" t="s">
        <v>12016</v>
      </c>
      <c r="G256" s="58" t="s">
        <v>12017</v>
      </c>
      <c r="H256" s="58" t="s">
        <v>12018</v>
      </c>
      <c r="I256" s="58" t="s">
        <v>12902</v>
      </c>
    </row>
    <row r="257" spans="1:9" ht="42.75">
      <c r="A257" s="58" t="str">
        <f t="shared" si="23"/>
        <v>CheckerJ45</v>
      </c>
      <c r="B257" s="58" t="s">
        <v>552</v>
      </c>
      <c r="C257" s="58" t="s">
        <v>12009</v>
      </c>
      <c r="D257" s="58" t="s">
        <v>12015</v>
      </c>
      <c r="E257" s="59" t="s">
        <v>12014</v>
      </c>
      <c r="F257" s="58" t="s">
        <v>12016</v>
      </c>
      <c r="G257" s="58" t="s">
        <v>12017</v>
      </c>
      <c r="H257" s="58" t="s">
        <v>12018</v>
      </c>
      <c r="I257" s="58" t="s">
        <v>12902</v>
      </c>
    </row>
    <row r="258" spans="1:9" ht="42.75">
      <c r="A258" s="58" t="str">
        <f t="shared" si="23"/>
        <v>CheckerJ46</v>
      </c>
      <c r="B258" s="58" t="s">
        <v>552</v>
      </c>
      <c r="C258" s="58" t="s">
        <v>12010</v>
      </c>
      <c r="D258" s="58" t="s">
        <v>12015</v>
      </c>
      <c r="E258" s="59" t="s">
        <v>12014</v>
      </c>
      <c r="F258" s="58" t="s">
        <v>12016</v>
      </c>
      <c r="G258" s="58" t="s">
        <v>12017</v>
      </c>
      <c r="H258" s="58" t="s">
        <v>12018</v>
      </c>
      <c r="I258" s="58" t="s">
        <v>12902</v>
      </c>
    </row>
    <row r="259" spans="1:9" ht="42.75">
      <c r="A259" s="58" t="str">
        <f t="shared" si="23"/>
        <v>CheckerJ47</v>
      </c>
      <c r="B259" s="58" t="s">
        <v>552</v>
      </c>
      <c r="C259" s="58" t="s">
        <v>12011</v>
      </c>
      <c r="D259" s="58" t="s">
        <v>12015</v>
      </c>
      <c r="E259" s="59" t="s">
        <v>12014</v>
      </c>
      <c r="F259" s="58" t="s">
        <v>12016</v>
      </c>
      <c r="G259" s="58" t="s">
        <v>12017</v>
      </c>
      <c r="H259" s="58" t="s">
        <v>12018</v>
      </c>
      <c r="I259" s="58" t="s">
        <v>12902</v>
      </c>
    </row>
    <row r="260" spans="1:9" ht="42.75">
      <c r="A260" s="58" t="str">
        <f t="shared" si="23"/>
        <v>CheckerJ48</v>
      </c>
      <c r="B260" s="58" t="s">
        <v>552</v>
      </c>
      <c r="C260" s="58" t="s">
        <v>12012</v>
      </c>
      <c r="D260" s="58" t="s">
        <v>12015</v>
      </c>
      <c r="E260" s="59" t="s">
        <v>12014</v>
      </c>
      <c r="F260" s="58" t="s">
        <v>12016</v>
      </c>
      <c r="G260" s="58" t="s">
        <v>12017</v>
      </c>
      <c r="H260" s="58" t="s">
        <v>12018</v>
      </c>
      <c r="I260" s="58" t="s">
        <v>12902</v>
      </c>
    </row>
    <row r="261" spans="1:9" ht="42.75">
      <c r="A261" s="58" t="str">
        <f t="shared" si="23"/>
        <v>CheckerJ49</v>
      </c>
      <c r="B261" s="58" t="s">
        <v>552</v>
      </c>
      <c r="C261" s="58" t="s">
        <v>12013</v>
      </c>
      <c r="D261" s="58" t="s">
        <v>12015</v>
      </c>
      <c r="E261" s="59" t="s">
        <v>12014</v>
      </c>
      <c r="F261" s="58" t="s">
        <v>12016</v>
      </c>
      <c r="G261" s="58" t="s">
        <v>12017</v>
      </c>
      <c r="H261" s="58" t="s">
        <v>12018</v>
      </c>
      <c r="I261" s="58" t="s">
        <v>12902</v>
      </c>
    </row>
    <row r="262" spans="1:9" ht="28.5">
      <c r="A262" s="58" t="str">
        <f t="shared" si="19"/>
        <v>CheckerJ65</v>
      </c>
      <c r="B262" s="58" t="s">
        <v>552</v>
      </c>
      <c r="C262" s="58" t="s">
        <v>623</v>
      </c>
      <c r="D262" s="58" t="s">
        <v>627</v>
      </c>
      <c r="E262" s="59" t="s">
        <v>628</v>
      </c>
      <c r="F262" s="200" t="s">
        <v>629</v>
      </c>
      <c r="G262" s="58" t="s">
        <v>630</v>
      </c>
      <c r="H262" s="58" t="s">
        <v>631</v>
      </c>
      <c r="I262" s="58" t="s">
        <v>12903</v>
      </c>
    </row>
    <row r="263" spans="1:9" ht="28.5">
      <c r="A263" s="58" t="str">
        <f t="shared" si="19"/>
        <v>CheckerJ66</v>
      </c>
      <c r="B263" s="58" t="s">
        <v>552</v>
      </c>
      <c r="C263" s="58" t="s">
        <v>624</v>
      </c>
      <c r="D263" s="58" t="s">
        <v>627</v>
      </c>
      <c r="E263" s="59" t="s">
        <v>628</v>
      </c>
      <c r="F263" s="200" t="s">
        <v>629</v>
      </c>
      <c r="G263" s="58" t="s">
        <v>630</v>
      </c>
      <c r="H263" s="58" t="s">
        <v>631</v>
      </c>
      <c r="I263" s="58" t="s">
        <v>12903</v>
      </c>
    </row>
    <row r="264" spans="1:9" ht="28.5">
      <c r="A264" s="58" t="str">
        <f t="shared" si="19"/>
        <v>CheckerJ67</v>
      </c>
      <c r="B264" s="58" t="s">
        <v>552</v>
      </c>
      <c r="C264" s="58" t="s">
        <v>625</v>
      </c>
      <c r="D264" s="58" t="s">
        <v>627</v>
      </c>
      <c r="E264" s="59" t="s">
        <v>628</v>
      </c>
      <c r="F264" s="200" t="s">
        <v>629</v>
      </c>
      <c r="G264" s="58" t="s">
        <v>630</v>
      </c>
      <c r="H264" s="58" t="s">
        <v>631</v>
      </c>
      <c r="I264" s="58" t="s">
        <v>12903</v>
      </c>
    </row>
    <row r="265" spans="1:9" ht="28.5">
      <c r="A265" s="58" t="str">
        <f t="shared" si="19"/>
        <v>CheckerJ68</v>
      </c>
      <c r="B265" s="58" t="s">
        <v>552</v>
      </c>
      <c r="C265" s="58" t="s">
        <v>626</v>
      </c>
      <c r="D265" s="58" t="s">
        <v>627</v>
      </c>
      <c r="E265" s="59" t="s">
        <v>628</v>
      </c>
      <c r="F265" s="200" t="s">
        <v>629</v>
      </c>
      <c r="G265" s="58" t="s">
        <v>630</v>
      </c>
      <c r="H265" s="58" t="s">
        <v>631</v>
      </c>
      <c r="I265" s="58" t="s">
        <v>12903</v>
      </c>
    </row>
    <row r="266" spans="1:9" ht="42.75">
      <c r="A266" s="58" t="str">
        <f t="shared" ref="A266:A270" si="24">B266&amp;C266</f>
        <v>Product ListA1</v>
      </c>
      <c r="B266" s="58" t="s">
        <v>632</v>
      </c>
      <c r="C266" s="58" t="s">
        <v>21</v>
      </c>
      <c r="D266" s="66" t="s">
        <v>633</v>
      </c>
      <c r="E266" s="59" t="s">
        <v>634</v>
      </c>
      <c r="F266" s="58" t="s">
        <v>635</v>
      </c>
      <c r="G266" s="58" t="s">
        <v>636</v>
      </c>
      <c r="H266" s="58" t="s">
        <v>637</v>
      </c>
      <c r="I266" s="66" t="s">
        <v>12904</v>
      </c>
    </row>
    <row r="267" spans="1:9">
      <c r="A267" s="58" t="str">
        <f t="shared" si="24"/>
        <v>Product ListB5</v>
      </c>
      <c r="B267" s="58" t="s">
        <v>632</v>
      </c>
      <c r="C267" s="58" t="s">
        <v>141</v>
      </c>
      <c r="D267" s="66" t="s">
        <v>638</v>
      </c>
      <c r="E267" s="59" t="s">
        <v>639</v>
      </c>
      <c r="F267" s="58" t="s">
        <v>640</v>
      </c>
      <c r="G267" s="58" t="s">
        <v>641</v>
      </c>
      <c r="H267" s="58" t="s">
        <v>642</v>
      </c>
      <c r="I267" s="66" t="s">
        <v>12905</v>
      </c>
    </row>
    <row r="268" spans="1:9">
      <c r="A268" s="58" t="str">
        <f t="shared" si="24"/>
        <v>Product ListC5</v>
      </c>
      <c r="B268" s="58" t="s">
        <v>632</v>
      </c>
      <c r="C268" s="58" t="s">
        <v>229</v>
      </c>
      <c r="D268" s="66" t="s">
        <v>643</v>
      </c>
      <c r="E268" s="59" t="s">
        <v>644</v>
      </c>
      <c r="F268" s="58" t="s">
        <v>645</v>
      </c>
      <c r="G268" s="58" t="s">
        <v>646</v>
      </c>
      <c r="H268" s="58" t="s">
        <v>647</v>
      </c>
      <c r="I268" s="66" t="s">
        <v>12906</v>
      </c>
    </row>
    <row r="269" spans="1:9" s="68" customFormat="1" ht="15">
      <c r="A269" s="58" t="str">
        <f t="shared" si="24"/>
        <v>Product ListD5</v>
      </c>
      <c r="B269" s="58" t="s">
        <v>632</v>
      </c>
      <c r="C269" s="58" t="s">
        <v>648</v>
      </c>
      <c r="D269" s="66" t="s">
        <v>410</v>
      </c>
      <c r="E269" s="59" t="s">
        <v>411</v>
      </c>
      <c r="F269" s="58" t="s">
        <v>412</v>
      </c>
      <c r="G269" s="58" t="s">
        <v>413</v>
      </c>
      <c r="H269" s="58" t="s">
        <v>414</v>
      </c>
      <c r="I269" s="66" t="s">
        <v>12782</v>
      </c>
    </row>
    <row r="270" spans="1:9" s="68" customFormat="1" ht="28.5">
      <c r="A270" s="58" t="str">
        <f t="shared" si="24"/>
        <v>GeneralCpy</v>
      </c>
      <c r="B270" s="58" t="s">
        <v>649</v>
      </c>
      <c r="C270" s="58" t="s">
        <v>650</v>
      </c>
      <c r="D270" s="58" t="s">
        <v>12922</v>
      </c>
      <c r="E270" s="59" t="s">
        <v>12923</v>
      </c>
      <c r="F270" s="58" t="s">
        <v>12922</v>
      </c>
      <c r="G270" s="58" t="s">
        <v>12922</v>
      </c>
      <c r="H270" s="58" t="s">
        <v>12922</v>
      </c>
      <c r="I270" s="58" t="s">
        <v>12922</v>
      </c>
    </row>
    <row r="271" spans="1:9" s="68" customFormat="1" ht="15">
      <c r="A271" s="58" t="s">
        <v>651</v>
      </c>
      <c r="B271" s="58" t="s">
        <v>649</v>
      </c>
      <c r="C271" s="58"/>
      <c r="D271" s="58"/>
      <c r="E271" s="59"/>
      <c r="F271" s="58"/>
      <c r="G271" s="58"/>
      <c r="H271" s="58"/>
      <c r="I271" s="58"/>
    </row>
    <row r="272" spans="1:9" s="68" customFormat="1" ht="15">
      <c r="A272" s="58"/>
      <c r="B272" s="58"/>
      <c r="C272" s="58"/>
      <c r="D272" s="58"/>
      <c r="E272" s="65"/>
      <c r="F272" s="58"/>
      <c r="G272" s="58"/>
      <c r="H272" s="58"/>
      <c r="I272" s="58"/>
    </row>
    <row r="273" spans="1:9" s="68" customFormat="1" ht="99.75">
      <c r="A273" s="58" t="s">
        <v>410</v>
      </c>
      <c r="B273" s="58"/>
      <c r="C273" s="58"/>
      <c r="D273" s="58" t="s">
        <v>652</v>
      </c>
      <c r="E273" s="59" t="s">
        <v>653</v>
      </c>
      <c r="F273" s="58" t="s">
        <v>654</v>
      </c>
      <c r="G273" s="58" t="s">
        <v>655</v>
      </c>
      <c r="H273" s="58" t="s">
        <v>656</v>
      </c>
      <c r="I273" s="58" t="s">
        <v>12907</v>
      </c>
    </row>
    <row r="274" spans="1:9" s="68" customFormat="1" ht="28.5">
      <c r="A274" s="58" t="s">
        <v>410</v>
      </c>
      <c r="B274" s="58"/>
      <c r="C274" s="58"/>
      <c r="D274" s="58" t="s">
        <v>657</v>
      </c>
      <c r="E274" s="59" t="s">
        <v>658</v>
      </c>
      <c r="F274" s="58" t="s">
        <v>659</v>
      </c>
      <c r="G274" s="67" t="s">
        <v>660</v>
      </c>
      <c r="H274" s="58" t="s">
        <v>661</v>
      </c>
      <c r="I274" s="58" t="s">
        <v>12908</v>
      </c>
    </row>
    <row r="275" spans="1:9" s="68" customFormat="1" ht="28.5">
      <c r="A275" s="58" t="s">
        <v>410</v>
      </c>
      <c r="B275" s="58"/>
      <c r="C275" s="58"/>
      <c r="D275" s="58" t="s">
        <v>662</v>
      </c>
      <c r="E275" s="59" t="s">
        <v>663</v>
      </c>
      <c r="F275" s="58" t="s">
        <v>664</v>
      </c>
      <c r="G275" s="67" t="s">
        <v>665</v>
      </c>
      <c r="H275" s="58" t="s">
        <v>666</v>
      </c>
      <c r="I275" s="58" t="s">
        <v>12909</v>
      </c>
    </row>
    <row r="276" spans="1:9" s="68" customFormat="1" ht="71.25">
      <c r="A276" s="58" t="s">
        <v>410</v>
      </c>
      <c r="B276" s="58"/>
      <c r="C276" s="58"/>
      <c r="D276" s="58" t="s">
        <v>667</v>
      </c>
      <c r="E276" s="59" t="s">
        <v>668</v>
      </c>
      <c r="F276" s="58" t="s">
        <v>669</v>
      </c>
      <c r="G276" s="67" t="s">
        <v>670</v>
      </c>
      <c r="H276" s="58" t="s">
        <v>671</v>
      </c>
      <c r="I276" s="58" t="s">
        <v>12910</v>
      </c>
    </row>
    <row r="277" spans="1:9" s="68" customFormat="1" ht="28.5">
      <c r="A277" s="58" t="s">
        <v>410</v>
      </c>
      <c r="B277" s="58"/>
      <c r="C277" s="58"/>
      <c r="D277" s="58" t="s">
        <v>672</v>
      </c>
      <c r="E277" s="59" t="s">
        <v>673</v>
      </c>
      <c r="F277" s="58" t="s">
        <v>674</v>
      </c>
      <c r="G277" s="67" t="s">
        <v>675</v>
      </c>
      <c r="H277" s="58" t="s">
        <v>676</v>
      </c>
      <c r="I277" s="58" t="s">
        <v>12911</v>
      </c>
    </row>
    <row r="278" spans="1:9" s="68" customFormat="1" ht="28.5">
      <c r="A278" s="58" t="s">
        <v>410</v>
      </c>
      <c r="B278" s="58"/>
      <c r="C278" s="58"/>
      <c r="D278" s="58" t="s">
        <v>677</v>
      </c>
      <c r="E278" s="59" t="s">
        <v>678</v>
      </c>
      <c r="F278" s="58" t="s">
        <v>679</v>
      </c>
      <c r="G278" s="67" t="s">
        <v>680</v>
      </c>
      <c r="H278" s="58" t="s">
        <v>681</v>
      </c>
      <c r="I278" s="58" t="s">
        <v>12913</v>
      </c>
    </row>
    <row r="279" spans="1:9" s="68" customFormat="1" ht="85.5">
      <c r="A279" s="58" t="s">
        <v>410</v>
      </c>
      <c r="B279" s="58"/>
      <c r="C279" s="58"/>
      <c r="D279" s="58" t="s">
        <v>682</v>
      </c>
      <c r="E279" s="59" t="s">
        <v>683</v>
      </c>
      <c r="F279" s="58" t="s">
        <v>684</v>
      </c>
      <c r="G279" s="67" t="s">
        <v>685</v>
      </c>
      <c r="H279" s="58" t="s">
        <v>686</v>
      </c>
      <c r="I279" s="58" t="s">
        <v>12912</v>
      </c>
    </row>
    <row r="280" spans="1:9" s="68" customFormat="1" ht="15">
      <c r="A280" s="58"/>
      <c r="B280" s="58"/>
      <c r="C280" s="58"/>
      <c r="D280" s="58"/>
      <c r="E280" s="65"/>
      <c r="F280" s="58"/>
      <c r="G280" s="58"/>
      <c r="H280" s="58"/>
    </row>
    <row r="281" spans="1:9" s="68" customFormat="1" ht="15">
      <c r="A281" s="58"/>
      <c r="B281" s="58"/>
      <c r="C281" s="58"/>
      <c r="D281" s="58"/>
      <c r="E281" s="65"/>
      <c r="F281" s="58"/>
      <c r="G281" s="58"/>
      <c r="H281" s="58"/>
    </row>
    <row r="282" spans="1:9" s="68" customFormat="1" ht="15">
      <c r="A282" s="58"/>
      <c r="B282" s="58"/>
      <c r="C282" s="58"/>
      <c r="D282" s="58"/>
      <c r="E282" s="65"/>
      <c r="F282" s="58"/>
      <c r="G282" s="58"/>
      <c r="H282" s="58"/>
    </row>
    <row r="283" spans="1:9" s="68" customFormat="1" ht="15">
      <c r="A283" s="58"/>
      <c r="B283" s="58"/>
      <c r="C283" s="58"/>
      <c r="D283" s="58"/>
      <c r="E283" s="65"/>
      <c r="F283" s="58"/>
      <c r="G283" s="58"/>
      <c r="H283" s="58"/>
    </row>
    <row r="284" spans="1:9" s="68" customFormat="1" ht="15">
      <c r="A284" s="58"/>
      <c r="B284" s="58"/>
      <c r="C284" s="58"/>
      <c r="D284" s="58"/>
      <c r="E284" s="65"/>
      <c r="F284" s="58"/>
      <c r="G284" s="58"/>
      <c r="H284" s="58"/>
    </row>
    <row r="285" spans="1:9" s="68" customFormat="1" ht="15">
      <c r="A285" s="58"/>
      <c r="B285" s="58"/>
      <c r="C285" s="58"/>
      <c r="D285" s="58"/>
      <c r="E285" s="65"/>
      <c r="F285" s="58"/>
      <c r="G285" s="58"/>
      <c r="H285" s="58"/>
    </row>
    <row r="286" spans="1:9" s="68" customFormat="1" ht="15">
      <c r="A286" s="58"/>
      <c r="B286" s="58"/>
      <c r="C286" s="58"/>
      <c r="D286" s="58"/>
      <c r="E286" s="65"/>
      <c r="F286" s="58"/>
      <c r="G286" s="58"/>
      <c r="H286" s="58"/>
    </row>
    <row r="287" spans="1:9" s="68" customFormat="1" ht="15">
      <c r="A287" s="58"/>
      <c r="B287" s="58"/>
      <c r="C287" s="58"/>
      <c r="D287" s="58"/>
      <c r="E287" s="65"/>
      <c r="F287" s="58"/>
      <c r="G287" s="58"/>
      <c r="H287" s="58"/>
    </row>
    <row r="288" spans="1:9" s="68" customFormat="1" ht="15">
      <c r="A288" s="58"/>
      <c r="B288" s="58"/>
      <c r="C288" s="58"/>
      <c r="D288" s="58"/>
      <c r="E288" s="65"/>
      <c r="F288" s="58"/>
      <c r="G288" s="58"/>
      <c r="H288" s="58"/>
    </row>
    <row r="289" spans="1:8" s="68" customFormat="1" ht="15">
      <c r="A289" s="58"/>
      <c r="B289" s="58"/>
      <c r="C289" s="58"/>
      <c r="D289" s="58"/>
      <c r="E289" s="65"/>
      <c r="F289" s="58"/>
      <c r="G289" s="58"/>
      <c r="H289" s="58"/>
    </row>
    <row r="290" spans="1:8" s="68" customFormat="1" ht="15">
      <c r="A290" s="58"/>
      <c r="B290" s="58"/>
      <c r="C290" s="58"/>
      <c r="D290" s="58"/>
      <c r="E290" s="65"/>
      <c r="F290" s="58"/>
      <c r="G290" s="58"/>
      <c r="H290" s="58"/>
    </row>
    <row r="291" spans="1:8" s="68" customFormat="1" ht="15">
      <c r="A291" s="58"/>
      <c r="B291" s="58"/>
      <c r="C291" s="58"/>
      <c r="D291" s="58"/>
      <c r="E291" s="65"/>
      <c r="F291" s="58"/>
      <c r="G291" s="58"/>
      <c r="H291" s="58"/>
    </row>
    <row r="292" spans="1:8" s="68" customFormat="1" ht="15">
      <c r="A292" s="58"/>
      <c r="B292" s="58"/>
      <c r="C292" s="58"/>
      <c r="D292" s="58"/>
      <c r="E292" s="65"/>
      <c r="F292" s="58"/>
      <c r="G292" s="58"/>
      <c r="H292" s="58"/>
    </row>
    <row r="293" spans="1:8" s="68" customFormat="1" ht="15">
      <c r="A293" s="58"/>
      <c r="B293" s="58"/>
      <c r="C293" s="58"/>
      <c r="D293" s="58"/>
      <c r="E293" s="65"/>
      <c r="F293" s="58"/>
      <c r="G293" s="58"/>
      <c r="H293" s="58"/>
    </row>
    <row r="294" spans="1:8" s="68" customFormat="1" ht="15">
      <c r="A294" s="58"/>
      <c r="B294" s="58"/>
      <c r="C294" s="58"/>
      <c r="D294" s="58"/>
      <c r="E294" s="65"/>
      <c r="F294" s="58"/>
      <c r="G294" s="58"/>
      <c r="H294" s="58"/>
    </row>
    <row r="295" spans="1:8" s="68" customFormat="1" ht="15">
      <c r="A295" s="58"/>
      <c r="B295" s="58"/>
      <c r="C295" s="58"/>
      <c r="D295" s="58"/>
      <c r="E295" s="65"/>
      <c r="F295" s="58"/>
      <c r="G295" s="58"/>
      <c r="H295" s="58"/>
    </row>
    <row r="296" spans="1:8" s="68" customFormat="1" ht="15">
      <c r="A296" s="58"/>
      <c r="B296" s="58"/>
      <c r="C296" s="58"/>
      <c r="D296" s="58"/>
      <c r="E296" s="65"/>
      <c r="F296" s="58"/>
      <c r="G296" s="58"/>
      <c r="H296" s="58"/>
    </row>
    <row r="297" spans="1:8" s="68" customFormat="1" ht="15">
      <c r="A297" s="58"/>
      <c r="B297" s="58"/>
      <c r="C297" s="58"/>
      <c r="D297" s="58"/>
      <c r="E297" s="65"/>
      <c r="F297" s="58"/>
      <c r="G297" s="58"/>
      <c r="H297" s="58"/>
    </row>
    <row r="298" spans="1:8" s="68" customFormat="1" ht="15">
      <c r="A298" s="58"/>
      <c r="B298" s="58"/>
      <c r="C298" s="58"/>
      <c r="D298" s="58"/>
      <c r="E298" s="65"/>
      <c r="F298" s="58"/>
      <c r="G298" s="58"/>
      <c r="H298" s="58"/>
    </row>
    <row r="299" spans="1:8" s="68" customFormat="1" ht="15">
      <c r="A299" s="58"/>
      <c r="B299" s="58"/>
      <c r="C299" s="58"/>
      <c r="D299" s="58"/>
      <c r="E299" s="65"/>
      <c r="F299" s="58"/>
      <c r="G299" s="58"/>
      <c r="H299" s="58"/>
    </row>
    <row r="300" spans="1:8" s="68" customFormat="1" ht="15">
      <c r="A300" s="58"/>
      <c r="B300" s="58"/>
      <c r="C300" s="58"/>
      <c r="D300" s="58"/>
      <c r="E300" s="65"/>
      <c r="F300" s="58"/>
      <c r="G300" s="58"/>
      <c r="H300" s="58"/>
    </row>
    <row r="301" spans="1:8" s="68" customFormat="1" ht="15">
      <c r="A301" s="58"/>
      <c r="B301" s="58"/>
      <c r="C301" s="58"/>
      <c r="D301" s="58"/>
      <c r="E301" s="65"/>
      <c r="F301" s="58"/>
      <c r="G301" s="58"/>
      <c r="H301" s="58"/>
    </row>
    <row r="302" spans="1:8" s="68" customFormat="1" ht="15">
      <c r="A302" s="58"/>
      <c r="B302" s="58"/>
      <c r="C302" s="58"/>
      <c r="D302" s="58"/>
      <c r="E302" s="65"/>
      <c r="F302" s="58"/>
      <c r="G302" s="58"/>
      <c r="H302" s="58"/>
    </row>
    <row r="303" spans="1:8" s="68" customFormat="1" ht="15">
      <c r="A303" s="58"/>
      <c r="B303" s="58"/>
      <c r="C303" s="58"/>
      <c r="D303" s="58"/>
      <c r="E303" s="65"/>
      <c r="F303" s="58"/>
      <c r="G303" s="58"/>
      <c r="H303" s="58"/>
    </row>
    <row r="304" spans="1:8" s="68" customFormat="1" ht="15">
      <c r="A304" s="58"/>
      <c r="B304" s="58"/>
      <c r="C304" s="58"/>
      <c r="D304" s="58"/>
      <c r="E304" s="65"/>
      <c r="F304" s="58"/>
      <c r="G304" s="58"/>
      <c r="H304" s="58"/>
    </row>
    <row r="305" spans="1:8" s="68" customFormat="1" ht="15">
      <c r="A305" s="58"/>
      <c r="B305" s="58"/>
      <c r="C305" s="58"/>
      <c r="D305" s="58"/>
      <c r="E305" s="65"/>
      <c r="F305" s="58"/>
      <c r="G305" s="58"/>
      <c r="H305" s="58"/>
    </row>
    <row r="306" spans="1:8" s="68" customFormat="1" ht="15">
      <c r="A306" s="58"/>
      <c r="B306" s="58"/>
      <c r="C306" s="58"/>
      <c r="D306" s="58"/>
      <c r="E306" s="65"/>
      <c r="F306" s="58"/>
      <c r="G306" s="58"/>
      <c r="H306" s="58"/>
    </row>
    <row r="307" spans="1:8" s="68" customFormat="1" ht="15">
      <c r="A307" s="58"/>
      <c r="B307" s="58"/>
      <c r="C307" s="58"/>
      <c r="D307" s="58"/>
      <c r="E307" s="65"/>
      <c r="F307" s="58"/>
      <c r="G307" s="58"/>
      <c r="H307" s="58"/>
    </row>
    <row r="308" spans="1:8" s="68" customFormat="1" ht="15">
      <c r="A308" s="58"/>
      <c r="B308" s="58"/>
      <c r="C308" s="58"/>
      <c r="D308" s="58"/>
      <c r="E308" s="65"/>
      <c r="F308" s="58"/>
      <c r="G308" s="58"/>
      <c r="H308" s="58"/>
    </row>
    <row r="309" spans="1:8" s="68" customFormat="1" ht="15">
      <c r="A309" s="58"/>
      <c r="B309" s="58"/>
      <c r="C309" s="58"/>
      <c r="D309" s="58"/>
      <c r="E309" s="65"/>
      <c r="F309" s="58"/>
      <c r="G309" s="58"/>
      <c r="H309" s="58"/>
    </row>
    <row r="310" spans="1:8" s="68" customFormat="1" ht="15">
      <c r="A310" s="58"/>
      <c r="B310" s="58"/>
      <c r="C310" s="58"/>
      <c r="D310" s="58"/>
      <c r="E310" s="65"/>
      <c r="F310" s="58"/>
      <c r="G310" s="58"/>
      <c r="H310" s="58"/>
    </row>
    <row r="311" spans="1:8" s="68" customFormat="1" ht="15">
      <c r="A311" s="58"/>
      <c r="B311" s="58"/>
      <c r="C311" s="58"/>
      <c r="D311" s="58"/>
      <c r="E311" s="65"/>
      <c r="F311" s="58"/>
      <c r="G311" s="58"/>
      <c r="H311" s="58"/>
    </row>
    <row r="312" spans="1:8" s="68" customFormat="1" ht="15">
      <c r="A312" s="58"/>
      <c r="B312" s="58"/>
      <c r="C312" s="58"/>
      <c r="D312" s="58"/>
      <c r="E312" s="65"/>
      <c r="F312" s="58"/>
      <c r="G312" s="58"/>
      <c r="H312" s="58"/>
    </row>
    <row r="313" spans="1:8" s="68" customFormat="1" ht="15">
      <c r="A313" s="58"/>
      <c r="B313" s="58"/>
      <c r="C313" s="58"/>
      <c r="D313" s="58"/>
      <c r="E313" s="65"/>
      <c r="F313" s="58"/>
      <c r="G313" s="58"/>
      <c r="H313" s="58"/>
    </row>
    <row r="314" spans="1:8" s="68" customFormat="1" ht="15">
      <c r="A314" s="58"/>
      <c r="B314" s="58"/>
      <c r="C314" s="58"/>
      <c r="D314" s="58"/>
      <c r="E314" s="65"/>
      <c r="F314" s="58"/>
      <c r="G314" s="58"/>
      <c r="H314" s="58"/>
    </row>
    <row r="315" spans="1:8" s="68" customFormat="1" ht="15">
      <c r="A315" s="58"/>
      <c r="B315" s="58"/>
      <c r="C315" s="58"/>
      <c r="D315" s="58"/>
      <c r="E315" s="65"/>
      <c r="F315" s="58"/>
      <c r="G315" s="58"/>
      <c r="H315" s="58"/>
    </row>
    <row r="316" spans="1:8" s="68" customFormat="1" ht="15">
      <c r="A316" s="58"/>
      <c r="B316" s="58"/>
      <c r="C316" s="58"/>
      <c r="D316" s="58"/>
      <c r="E316" s="65"/>
      <c r="F316" s="58"/>
      <c r="G316" s="58"/>
      <c r="H316" s="58"/>
    </row>
    <row r="317" spans="1:8" s="68" customFormat="1" ht="15">
      <c r="A317" s="58"/>
      <c r="B317" s="58"/>
      <c r="C317" s="58"/>
      <c r="D317" s="58"/>
      <c r="E317" s="65"/>
      <c r="F317" s="58"/>
      <c r="G317" s="58"/>
      <c r="H317" s="58"/>
    </row>
    <row r="318" spans="1:8" s="68" customFormat="1" ht="15">
      <c r="A318" s="58"/>
      <c r="B318" s="58"/>
      <c r="C318" s="58"/>
      <c r="D318" s="58"/>
      <c r="E318" s="65"/>
      <c r="F318" s="58"/>
      <c r="G318" s="58"/>
      <c r="H318" s="58"/>
    </row>
    <row r="319" spans="1:8" s="68" customFormat="1" ht="15">
      <c r="A319" s="58"/>
      <c r="B319" s="58"/>
      <c r="C319" s="58"/>
      <c r="D319" s="58"/>
      <c r="E319" s="65"/>
      <c r="F319" s="58"/>
      <c r="G319" s="58"/>
      <c r="H319" s="58"/>
    </row>
    <row r="320" spans="1:8" s="68" customFormat="1" ht="15">
      <c r="A320" s="58"/>
      <c r="B320" s="58"/>
      <c r="C320" s="58"/>
      <c r="D320" s="58"/>
      <c r="E320" s="65"/>
      <c r="F320" s="58"/>
      <c r="G320" s="58"/>
      <c r="H320" s="58"/>
    </row>
    <row r="321" spans="1:8" s="68" customFormat="1" ht="15">
      <c r="A321" s="58"/>
      <c r="B321" s="58"/>
      <c r="C321" s="58"/>
      <c r="D321" s="58"/>
      <c r="E321" s="65"/>
      <c r="F321" s="58"/>
      <c r="G321" s="58"/>
      <c r="H321" s="58"/>
    </row>
    <row r="322" spans="1:8" s="68" customFormat="1" ht="15">
      <c r="A322" s="58"/>
      <c r="B322" s="58"/>
      <c r="C322" s="58"/>
      <c r="D322" s="58"/>
      <c r="E322" s="65"/>
      <c r="F322" s="58"/>
      <c r="G322" s="58"/>
      <c r="H322" s="58"/>
    </row>
    <row r="323" spans="1:8" s="68" customFormat="1" ht="15">
      <c r="A323" s="58"/>
      <c r="B323" s="58"/>
      <c r="C323" s="58"/>
      <c r="D323" s="58"/>
      <c r="E323" s="65"/>
      <c r="F323" s="58"/>
      <c r="G323" s="58"/>
      <c r="H323" s="58"/>
    </row>
    <row r="324" spans="1:8" s="68" customFormat="1" ht="15">
      <c r="A324" s="58"/>
      <c r="B324" s="58"/>
      <c r="C324" s="58"/>
      <c r="D324" s="58"/>
      <c r="E324" s="65"/>
      <c r="F324" s="58"/>
      <c r="G324" s="58"/>
      <c r="H324" s="58"/>
    </row>
    <row r="325" spans="1:8" s="68" customFormat="1" ht="15">
      <c r="A325" s="58"/>
      <c r="B325" s="58"/>
      <c r="C325" s="58"/>
      <c r="D325" s="58"/>
      <c r="E325" s="65"/>
      <c r="F325" s="58"/>
      <c r="G325" s="58"/>
      <c r="H325" s="58"/>
    </row>
    <row r="326" spans="1:8" s="68" customFormat="1" ht="15">
      <c r="A326" s="58"/>
      <c r="B326" s="58"/>
      <c r="C326" s="58"/>
      <c r="D326" s="58"/>
      <c r="E326" s="65"/>
      <c r="F326" s="58"/>
      <c r="G326" s="58"/>
      <c r="H326" s="58"/>
    </row>
    <row r="327" spans="1:8" s="68" customFormat="1" ht="15">
      <c r="A327" s="58"/>
      <c r="B327" s="58"/>
      <c r="C327" s="58"/>
      <c r="D327" s="58"/>
      <c r="E327" s="65"/>
      <c r="F327" s="58"/>
      <c r="G327" s="58"/>
      <c r="H327" s="58"/>
    </row>
    <row r="328" spans="1:8" s="68" customFormat="1" ht="15">
      <c r="A328" s="58"/>
      <c r="B328" s="58"/>
      <c r="C328" s="58"/>
      <c r="D328" s="58"/>
      <c r="E328" s="65"/>
      <c r="F328" s="58"/>
      <c r="G328" s="58"/>
      <c r="H328" s="58"/>
    </row>
    <row r="329" spans="1:8" s="68" customFormat="1" ht="15">
      <c r="A329" s="58"/>
      <c r="B329" s="58"/>
      <c r="C329" s="58"/>
      <c r="D329" s="58"/>
      <c r="E329" s="65"/>
      <c r="F329" s="58"/>
      <c r="G329" s="58"/>
      <c r="H329" s="58"/>
    </row>
    <row r="330" spans="1:8" s="68" customFormat="1" ht="15">
      <c r="A330" s="58"/>
      <c r="B330" s="58"/>
      <c r="C330" s="58"/>
      <c r="D330" s="58"/>
      <c r="E330" s="65"/>
      <c r="F330" s="58"/>
      <c r="G330" s="58"/>
      <c r="H330" s="58"/>
    </row>
    <row r="331" spans="1:8" s="68" customFormat="1" ht="15">
      <c r="A331" s="58"/>
      <c r="B331" s="58"/>
      <c r="C331" s="58"/>
      <c r="D331" s="58"/>
      <c r="E331" s="65"/>
      <c r="F331" s="58"/>
      <c r="G331" s="58"/>
      <c r="H331" s="58"/>
    </row>
    <row r="332" spans="1:8" s="68" customFormat="1" ht="15">
      <c r="A332" s="58"/>
      <c r="B332" s="58"/>
      <c r="C332" s="58"/>
      <c r="D332" s="58"/>
      <c r="E332" s="65"/>
      <c r="F332" s="58"/>
      <c r="G332" s="58"/>
      <c r="H332" s="58"/>
    </row>
    <row r="333" spans="1:8" s="68" customFormat="1" ht="15">
      <c r="A333" s="58"/>
      <c r="B333" s="58"/>
      <c r="C333" s="58"/>
      <c r="D333" s="58"/>
      <c r="E333" s="65"/>
      <c r="F333" s="58"/>
      <c r="G333" s="58"/>
      <c r="H333" s="58"/>
    </row>
    <row r="334" spans="1:8" s="68" customFormat="1" ht="15">
      <c r="A334" s="58"/>
      <c r="B334" s="58"/>
      <c r="C334" s="58"/>
      <c r="D334" s="58"/>
      <c r="E334" s="65"/>
      <c r="F334" s="58"/>
      <c r="G334" s="58"/>
      <c r="H334" s="58"/>
    </row>
    <row r="335" spans="1:8" s="68" customFormat="1" ht="15">
      <c r="A335" s="58"/>
      <c r="B335" s="58"/>
      <c r="C335" s="58"/>
      <c r="D335" s="58"/>
      <c r="E335" s="65"/>
      <c r="F335" s="58"/>
      <c r="G335" s="58"/>
      <c r="H335" s="58"/>
    </row>
    <row r="336" spans="1:8" s="68" customFormat="1" ht="15">
      <c r="A336" s="58"/>
      <c r="B336" s="58"/>
      <c r="C336" s="58"/>
      <c r="D336" s="58"/>
      <c r="E336" s="65"/>
      <c r="F336" s="58"/>
      <c r="G336" s="58"/>
      <c r="H336" s="58"/>
    </row>
    <row r="337" spans="1:8" s="68" customFormat="1" ht="15">
      <c r="A337" s="58"/>
      <c r="B337" s="58"/>
      <c r="C337" s="58"/>
      <c r="D337" s="58"/>
      <c r="E337" s="65"/>
      <c r="F337" s="58"/>
      <c r="G337" s="58"/>
      <c r="H337" s="58"/>
    </row>
    <row r="338" spans="1:8" s="68" customFormat="1" ht="15">
      <c r="A338" s="58"/>
      <c r="B338" s="58"/>
      <c r="C338" s="58"/>
      <c r="D338" s="58"/>
      <c r="E338" s="65"/>
      <c r="F338" s="58"/>
      <c r="G338" s="58"/>
      <c r="H338" s="58"/>
    </row>
    <row r="339" spans="1:8" s="68" customFormat="1" ht="15">
      <c r="A339" s="58"/>
      <c r="B339" s="58"/>
      <c r="C339" s="58"/>
      <c r="D339" s="58"/>
      <c r="E339" s="65"/>
      <c r="F339" s="58"/>
      <c r="G339" s="58"/>
      <c r="H339" s="58"/>
    </row>
    <row r="340" spans="1:8" s="68" customFormat="1" ht="15">
      <c r="A340" s="58"/>
      <c r="B340" s="58"/>
      <c r="C340" s="58"/>
      <c r="D340" s="58"/>
      <c r="E340" s="65"/>
      <c r="F340" s="58"/>
      <c r="G340" s="58"/>
      <c r="H340" s="58"/>
    </row>
    <row r="341" spans="1:8" s="68" customFormat="1" ht="15">
      <c r="A341" s="58"/>
      <c r="B341" s="58"/>
      <c r="C341" s="58"/>
      <c r="D341" s="58"/>
      <c r="E341" s="65"/>
      <c r="F341" s="58"/>
      <c r="G341" s="58"/>
      <c r="H341" s="58"/>
    </row>
    <row r="342" spans="1:8" s="68" customFormat="1" ht="15">
      <c r="A342" s="58"/>
      <c r="B342" s="58"/>
      <c r="C342" s="58"/>
      <c r="D342" s="58"/>
      <c r="E342" s="65"/>
      <c r="F342" s="58"/>
      <c r="G342" s="58"/>
      <c r="H342" s="58"/>
    </row>
    <row r="343" spans="1:8" s="68" customFormat="1" ht="15">
      <c r="A343" s="58"/>
      <c r="B343" s="58"/>
      <c r="C343" s="58"/>
      <c r="D343" s="58"/>
      <c r="E343" s="65"/>
      <c r="F343" s="58"/>
      <c r="G343" s="58"/>
      <c r="H343" s="58"/>
    </row>
    <row r="344" spans="1:8" s="68" customFormat="1" ht="15">
      <c r="A344" s="58"/>
      <c r="B344" s="58"/>
      <c r="C344" s="58"/>
      <c r="D344" s="58"/>
      <c r="E344" s="65"/>
      <c r="F344" s="58"/>
      <c r="G344" s="58"/>
      <c r="H344" s="58"/>
    </row>
    <row r="345" spans="1:8" s="68" customFormat="1" ht="15">
      <c r="A345" s="58"/>
      <c r="B345" s="58"/>
      <c r="C345" s="58"/>
      <c r="D345" s="58"/>
      <c r="E345" s="65"/>
      <c r="F345" s="58"/>
      <c r="G345" s="58"/>
      <c r="H345" s="58"/>
    </row>
    <row r="346" spans="1:8" s="68" customFormat="1" ht="15">
      <c r="A346" s="58"/>
      <c r="B346" s="58"/>
      <c r="C346" s="58"/>
      <c r="D346" s="58"/>
      <c r="E346" s="65"/>
      <c r="F346" s="58"/>
      <c r="G346" s="58"/>
      <c r="H346" s="58"/>
    </row>
    <row r="347" spans="1:8" s="68" customFormat="1" ht="15">
      <c r="A347" s="58"/>
      <c r="B347" s="58"/>
      <c r="C347" s="58"/>
      <c r="D347" s="58"/>
      <c r="E347" s="65"/>
      <c r="F347" s="58"/>
      <c r="G347" s="58"/>
      <c r="H347" s="58"/>
    </row>
    <row r="348" spans="1:8" s="68" customFormat="1" ht="15">
      <c r="A348" s="58"/>
      <c r="B348" s="58"/>
      <c r="C348" s="58"/>
      <c r="D348" s="58"/>
      <c r="E348" s="65"/>
      <c r="F348" s="58"/>
      <c r="G348" s="58"/>
      <c r="H348" s="58"/>
    </row>
    <row r="349" spans="1:8" s="68" customFormat="1" ht="15">
      <c r="A349" s="58"/>
      <c r="B349" s="58"/>
      <c r="C349" s="58"/>
      <c r="D349" s="58"/>
      <c r="E349" s="65"/>
      <c r="F349" s="58"/>
      <c r="G349" s="58"/>
      <c r="H349" s="58"/>
    </row>
    <row r="350" spans="1:8" s="68" customFormat="1" ht="15">
      <c r="A350" s="58"/>
      <c r="B350" s="58"/>
      <c r="C350" s="58"/>
      <c r="D350" s="58"/>
      <c r="E350" s="65"/>
      <c r="F350" s="58"/>
      <c r="G350" s="58"/>
      <c r="H350" s="58"/>
    </row>
    <row r="351" spans="1:8" s="68" customFormat="1" ht="15">
      <c r="A351" s="58"/>
      <c r="B351" s="58"/>
      <c r="C351" s="58"/>
      <c r="D351" s="58"/>
      <c r="E351" s="65"/>
      <c r="F351" s="58"/>
      <c r="G351" s="58"/>
      <c r="H351" s="58"/>
    </row>
    <row r="352" spans="1:8" s="68" customFormat="1" ht="15">
      <c r="A352" s="58"/>
      <c r="B352" s="58"/>
      <c r="C352" s="58"/>
      <c r="D352" s="58"/>
      <c r="E352" s="65"/>
      <c r="F352" s="58"/>
      <c r="G352" s="58"/>
      <c r="H352" s="58"/>
    </row>
    <row r="353" spans="1:8" s="68" customFormat="1" ht="15">
      <c r="A353" s="58"/>
      <c r="B353" s="58"/>
      <c r="C353" s="58"/>
      <c r="D353" s="58"/>
      <c r="E353" s="65"/>
      <c r="F353" s="58"/>
      <c r="G353" s="58"/>
      <c r="H353" s="58"/>
    </row>
    <row r="354" spans="1:8" s="68" customFormat="1" ht="15">
      <c r="A354" s="58"/>
      <c r="B354" s="58"/>
      <c r="C354" s="58"/>
      <c r="D354" s="58"/>
      <c r="E354" s="65"/>
      <c r="F354" s="58"/>
      <c r="G354" s="58"/>
      <c r="H354" s="58"/>
    </row>
    <row r="355" spans="1:8" s="68" customFormat="1" ht="15">
      <c r="A355" s="58"/>
      <c r="B355" s="58"/>
      <c r="C355" s="58"/>
      <c r="D355" s="58"/>
      <c r="E355" s="65"/>
      <c r="F355" s="58"/>
      <c r="G355" s="58"/>
      <c r="H355" s="58"/>
    </row>
    <row r="356" spans="1:8" s="68" customFormat="1" ht="15">
      <c r="A356" s="58"/>
      <c r="B356" s="58"/>
      <c r="C356" s="58"/>
      <c r="D356" s="58"/>
      <c r="E356" s="65"/>
      <c r="F356" s="58"/>
      <c r="G356" s="58"/>
      <c r="H356" s="58"/>
    </row>
    <row r="357" spans="1:8" s="68" customFormat="1" ht="15">
      <c r="A357" s="58"/>
      <c r="B357" s="58"/>
      <c r="C357" s="58"/>
      <c r="D357" s="58"/>
      <c r="E357" s="65"/>
      <c r="F357" s="58"/>
      <c r="G357" s="58"/>
      <c r="H357" s="58"/>
    </row>
    <row r="358" spans="1:8" s="68" customFormat="1" ht="15">
      <c r="A358" s="58"/>
      <c r="B358" s="58"/>
      <c r="C358" s="58"/>
      <c r="D358" s="58"/>
      <c r="E358" s="65"/>
      <c r="F358" s="58"/>
      <c r="G358" s="58"/>
      <c r="H358" s="58"/>
    </row>
    <row r="359" spans="1:8" s="68" customFormat="1" ht="15">
      <c r="A359" s="58"/>
      <c r="B359" s="58"/>
      <c r="C359" s="58"/>
      <c r="D359" s="58"/>
      <c r="E359" s="65"/>
      <c r="F359" s="58"/>
      <c r="G359" s="58"/>
      <c r="H359" s="58"/>
    </row>
    <row r="360" spans="1:8" s="68" customFormat="1" ht="15">
      <c r="A360" s="58"/>
      <c r="B360" s="58"/>
      <c r="C360" s="58"/>
      <c r="D360" s="58"/>
      <c r="E360" s="65"/>
      <c r="F360" s="58"/>
      <c r="G360" s="58"/>
      <c r="H360" s="58"/>
    </row>
    <row r="361" spans="1:8" s="68" customFormat="1" ht="15">
      <c r="A361" s="58"/>
      <c r="B361" s="58"/>
      <c r="C361" s="58"/>
      <c r="D361" s="58"/>
      <c r="E361" s="65"/>
      <c r="F361" s="58"/>
      <c r="G361" s="58"/>
      <c r="H361" s="58"/>
    </row>
    <row r="362" spans="1:8" s="68" customFormat="1" ht="15">
      <c r="A362" s="58"/>
      <c r="B362" s="58"/>
      <c r="C362" s="58"/>
      <c r="D362" s="58"/>
      <c r="E362" s="65"/>
      <c r="F362" s="58"/>
      <c r="G362" s="58"/>
      <c r="H362" s="58"/>
    </row>
    <row r="363" spans="1:8" s="68" customFormat="1" ht="15">
      <c r="A363" s="58"/>
      <c r="B363" s="58"/>
      <c r="C363" s="58"/>
      <c r="D363" s="58"/>
      <c r="E363" s="65"/>
      <c r="F363" s="58"/>
      <c r="G363" s="58"/>
      <c r="H363" s="58"/>
    </row>
    <row r="364" spans="1:8" s="68" customFormat="1" ht="15">
      <c r="A364" s="58"/>
      <c r="B364" s="58"/>
      <c r="C364" s="58"/>
      <c r="D364" s="58"/>
      <c r="E364" s="65"/>
      <c r="F364" s="58"/>
      <c r="G364" s="58"/>
      <c r="H364" s="58"/>
    </row>
    <row r="365" spans="1:8" s="68" customFormat="1" ht="15">
      <c r="A365" s="58"/>
      <c r="B365" s="58"/>
      <c r="C365" s="58"/>
      <c r="D365" s="58"/>
      <c r="E365" s="65"/>
      <c r="F365" s="58"/>
      <c r="G365" s="58"/>
      <c r="H365" s="58"/>
    </row>
    <row r="366" spans="1:8" s="68" customFormat="1" ht="15">
      <c r="A366" s="58"/>
      <c r="B366" s="58"/>
      <c r="C366" s="58"/>
      <c r="D366" s="58"/>
      <c r="E366" s="65"/>
      <c r="F366" s="58"/>
      <c r="G366" s="58"/>
      <c r="H366" s="58"/>
    </row>
    <row r="367" spans="1:8" s="68" customFormat="1" ht="15">
      <c r="A367" s="58"/>
      <c r="B367" s="58"/>
      <c r="C367" s="58"/>
      <c r="D367" s="58"/>
      <c r="E367" s="65"/>
      <c r="F367" s="58"/>
      <c r="G367" s="58"/>
      <c r="H367" s="58"/>
    </row>
    <row r="368" spans="1:8" s="68" customFormat="1" ht="15">
      <c r="A368" s="58"/>
      <c r="B368" s="58"/>
      <c r="C368" s="58"/>
      <c r="D368" s="58"/>
      <c r="E368" s="65"/>
      <c r="F368" s="58"/>
      <c r="G368" s="58"/>
      <c r="H368" s="58"/>
    </row>
    <row r="369" spans="1:8" s="68" customFormat="1" ht="15">
      <c r="A369" s="58"/>
      <c r="B369" s="58"/>
      <c r="C369" s="58"/>
      <c r="D369" s="58"/>
      <c r="E369" s="65"/>
      <c r="F369" s="58"/>
      <c r="G369" s="58"/>
      <c r="H369" s="58"/>
    </row>
    <row r="370" spans="1:8" s="68" customFormat="1" ht="15">
      <c r="A370" s="58"/>
      <c r="B370" s="58"/>
      <c r="C370" s="58"/>
      <c r="D370" s="58"/>
      <c r="E370" s="65"/>
      <c r="F370" s="58"/>
      <c r="G370" s="58"/>
      <c r="H370" s="58"/>
    </row>
    <row r="371" spans="1:8" s="68" customFormat="1" ht="15">
      <c r="A371" s="58"/>
      <c r="B371" s="58"/>
      <c r="C371" s="58"/>
      <c r="D371" s="58"/>
      <c r="E371" s="65"/>
      <c r="F371" s="58"/>
      <c r="G371" s="58"/>
      <c r="H371" s="58"/>
    </row>
    <row r="372" spans="1:8" s="68" customFormat="1" ht="15">
      <c r="A372" s="58"/>
      <c r="B372" s="58"/>
      <c r="C372" s="58"/>
      <c r="D372" s="58"/>
      <c r="E372" s="65"/>
      <c r="F372" s="58"/>
      <c r="G372" s="58"/>
      <c r="H372" s="58"/>
    </row>
    <row r="373" spans="1:8" s="68" customFormat="1" ht="15">
      <c r="A373" s="58"/>
      <c r="B373" s="58"/>
      <c r="C373" s="58"/>
      <c r="D373" s="58"/>
      <c r="E373" s="65"/>
      <c r="F373" s="58"/>
      <c r="G373" s="58"/>
      <c r="H373" s="58"/>
    </row>
    <row r="374" spans="1:8" s="68" customFormat="1" ht="15">
      <c r="A374" s="58"/>
      <c r="B374" s="58"/>
      <c r="C374" s="58"/>
      <c r="D374" s="58"/>
      <c r="E374" s="65"/>
      <c r="F374" s="58"/>
      <c r="G374" s="58"/>
      <c r="H374" s="58"/>
    </row>
    <row r="375" spans="1:8" s="68" customFormat="1" ht="15">
      <c r="A375" s="58"/>
      <c r="B375" s="58"/>
      <c r="C375" s="58"/>
      <c r="D375" s="58"/>
      <c r="E375" s="65"/>
      <c r="F375" s="58"/>
      <c r="G375" s="58"/>
      <c r="H375" s="58"/>
    </row>
    <row r="376" spans="1:8" s="68" customFormat="1" ht="15">
      <c r="A376" s="58"/>
      <c r="B376" s="58"/>
      <c r="C376" s="58"/>
      <c r="D376" s="58"/>
      <c r="E376" s="65"/>
      <c r="F376" s="58"/>
      <c r="G376" s="58"/>
      <c r="H376" s="58"/>
    </row>
    <row r="377" spans="1:8" s="68" customFormat="1" ht="15">
      <c r="A377" s="58"/>
      <c r="B377" s="58"/>
      <c r="C377" s="58"/>
      <c r="D377" s="58"/>
      <c r="E377" s="65"/>
      <c r="F377" s="58"/>
      <c r="G377" s="58"/>
      <c r="H377" s="58"/>
    </row>
    <row r="378" spans="1:8" s="68" customFormat="1" ht="15">
      <c r="A378" s="58"/>
      <c r="B378" s="58"/>
      <c r="C378" s="58"/>
      <c r="D378" s="58"/>
      <c r="E378" s="65"/>
      <c r="F378" s="58"/>
      <c r="G378" s="58"/>
      <c r="H378" s="58"/>
    </row>
    <row r="379" spans="1:8" s="68" customFormat="1" ht="15">
      <c r="A379" s="58"/>
      <c r="B379" s="58"/>
      <c r="C379" s="58"/>
      <c r="D379" s="58"/>
      <c r="E379" s="65"/>
      <c r="F379" s="58"/>
      <c r="G379" s="58"/>
      <c r="H379" s="58"/>
    </row>
    <row r="380" spans="1:8" s="68" customFormat="1" ht="15">
      <c r="A380" s="58"/>
      <c r="B380" s="58"/>
      <c r="C380" s="58"/>
      <c r="D380" s="58"/>
      <c r="E380" s="65"/>
      <c r="F380" s="58"/>
      <c r="G380" s="58"/>
      <c r="H380" s="58"/>
    </row>
    <row r="381" spans="1:8" s="68" customFormat="1" ht="15">
      <c r="A381" s="58"/>
      <c r="B381" s="58"/>
      <c r="C381" s="58"/>
      <c r="D381" s="58"/>
      <c r="E381" s="65"/>
      <c r="F381" s="58"/>
      <c r="G381" s="58"/>
      <c r="H381" s="58"/>
    </row>
    <row r="382" spans="1:8" s="68" customFormat="1" ht="15">
      <c r="A382" s="58"/>
      <c r="B382" s="58"/>
      <c r="C382" s="58"/>
      <c r="D382" s="58"/>
      <c r="E382" s="65"/>
      <c r="F382" s="58"/>
      <c r="G382" s="58"/>
      <c r="H382" s="58"/>
    </row>
    <row r="383" spans="1:8" s="68" customFormat="1" ht="15">
      <c r="A383" s="58"/>
      <c r="B383" s="58"/>
      <c r="C383" s="58"/>
      <c r="D383" s="58"/>
      <c r="E383" s="65"/>
      <c r="F383" s="58"/>
      <c r="G383" s="58"/>
      <c r="H383" s="58"/>
    </row>
    <row r="384" spans="1:8" s="68" customFormat="1" ht="15">
      <c r="A384" s="58"/>
      <c r="B384" s="58"/>
      <c r="C384" s="58"/>
      <c r="D384" s="58"/>
      <c r="E384" s="65"/>
      <c r="F384" s="58"/>
      <c r="G384" s="58"/>
      <c r="H384" s="58"/>
    </row>
    <row r="385" spans="1:8" s="68" customFormat="1" ht="15">
      <c r="A385" s="58"/>
      <c r="B385" s="58"/>
      <c r="C385" s="58"/>
      <c r="D385" s="58"/>
      <c r="E385" s="65"/>
      <c r="F385" s="58"/>
      <c r="G385" s="58"/>
      <c r="H385" s="58"/>
    </row>
    <row r="386" spans="1:8" s="68" customFormat="1" ht="15">
      <c r="A386" s="58"/>
      <c r="B386" s="58"/>
      <c r="C386" s="58"/>
      <c r="D386" s="58"/>
      <c r="E386" s="65"/>
      <c r="F386" s="58"/>
      <c r="G386" s="58"/>
      <c r="H386" s="58"/>
    </row>
    <row r="387" spans="1:8" s="68" customFormat="1" ht="15">
      <c r="A387" s="58"/>
      <c r="B387" s="58"/>
      <c r="C387" s="58"/>
      <c r="D387" s="58"/>
      <c r="E387" s="65"/>
      <c r="F387" s="58"/>
      <c r="G387" s="58"/>
      <c r="H387" s="58"/>
    </row>
    <row r="388" spans="1:8" s="68" customFormat="1" ht="15">
      <c r="A388" s="58"/>
      <c r="B388" s="58"/>
      <c r="C388" s="58"/>
      <c r="D388" s="58"/>
      <c r="E388" s="65"/>
      <c r="F388" s="58"/>
      <c r="G388" s="58"/>
      <c r="H388" s="58"/>
    </row>
    <row r="389" spans="1:8" s="68" customFormat="1" ht="15">
      <c r="A389" s="58"/>
      <c r="B389" s="58"/>
      <c r="C389" s="58"/>
      <c r="D389" s="58"/>
      <c r="E389" s="65"/>
      <c r="F389" s="58"/>
      <c r="G389" s="58"/>
      <c r="H389" s="58"/>
    </row>
    <row r="390" spans="1:8" s="68" customFormat="1" ht="15">
      <c r="A390" s="58"/>
      <c r="B390" s="58"/>
      <c r="C390" s="58"/>
      <c r="D390" s="58"/>
      <c r="E390" s="65"/>
      <c r="F390" s="58"/>
      <c r="G390" s="58"/>
      <c r="H390" s="58"/>
    </row>
    <row r="391" spans="1:8" s="68" customFormat="1" ht="15">
      <c r="A391" s="58"/>
      <c r="B391" s="58"/>
      <c r="C391" s="58"/>
      <c r="D391" s="58"/>
      <c r="E391" s="65"/>
      <c r="F391" s="58"/>
      <c r="G391" s="58"/>
      <c r="H391" s="58"/>
    </row>
    <row r="392" spans="1:8" s="68" customFormat="1" ht="15">
      <c r="A392" s="58"/>
      <c r="B392" s="58"/>
      <c r="C392" s="58"/>
      <c r="D392" s="58"/>
      <c r="E392" s="65"/>
      <c r="F392" s="58"/>
      <c r="G392" s="58"/>
      <c r="H392" s="58"/>
    </row>
    <row r="393" spans="1:8" s="68" customFormat="1" ht="15">
      <c r="A393" s="58"/>
      <c r="B393" s="58"/>
      <c r="C393" s="58"/>
      <c r="D393" s="58"/>
      <c r="E393" s="65"/>
      <c r="F393" s="58"/>
      <c r="G393" s="58"/>
      <c r="H393" s="58"/>
    </row>
    <row r="394" spans="1:8" s="68" customFormat="1" ht="15">
      <c r="A394" s="58"/>
      <c r="B394" s="58"/>
      <c r="C394" s="58"/>
      <c r="D394" s="58"/>
      <c r="E394" s="65"/>
      <c r="F394" s="58"/>
      <c r="G394" s="58"/>
      <c r="H394" s="58"/>
    </row>
    <row r="395" spans="1:8" s="68" customFormat="1" ht="15">
      <c r="A395" s="58"/>
      <c r="B395" s="58"/>
      <c r="C395" s="58"/>
      <c r="D395" s="58"/>
      <c r="E395" s="65"/>
      <c r="F395" s="58"/>
      <c r="G395" s="58"/>
      <c r="H395" s="58"/>
    </row>
    <row r="396" spans="1:8" s="68" customFormat="1" ht="15">
      <c r="A396" s="58"/>
      <c r="B396" s="58"/>
      <c r="C396" s="58"/>
      <c r="D396" s="58"/>
      <c r="E396" s="65"/>
      <c r="F396" s="58"/>
      <c r="G396" s="58"/>
      <c r="H396" s="58"/>
    </row>
    <row r="397" spans="1:8" s="68" customFormat="1" ht="15">
      <c r="A397" s="58"/>
      <c r="B397" s="58"/>
      <c r="C397" s="58"/>
      <c r="D397" s="58"/>
      <c r="E397" s="65"/>
      <c r="F397" s="58"/>
      <c r="G397" s="58"/>
      <c r="H397" s="58"/>
    </row>
    <row r="398" spans="1:8" s="68" customFormat="1" ht="15">
      <c r="A398" s="58"/>
      <c r="B398" s="58"/>
      <c r="C398" s="58"/>
      <c r="D398" s="58"/>
      <c r="E398" s="65"/>
      <c r="F398" s="58"/>
      <c r="G398" s="58"/>
      <c r="H398" s="58"/>
    </row>
    <row r="399" spans="1:8" s="68" customFormat="1" ht="15">
      <c r="A399" s="58"/>
      <c r="B399" s="58"/>
      <c r="C399" s="58"/>
      <c r="D399" s="58"/>
      <c r="E399" s="65"/>
      <c r="F399" s="58"/>
      <c r="G399" s="58"/>
      <c r="H399" s="58"/>
    </row>
    <row r="400" spans="1:8" s="68" customFormat="1" ht="15">
      <c r="A400" s="58"/>
      <c r="B400" s="58"/>
      <c r="C400" s="58"/>
      <c r="D400" s="58"/>
      <c r="E400" s="65"/>
      <c r="F400" s="58"/>
      <c r="G400" s="58"/>
      <c r="H400" s="58"/>
    </row>
    <row r="401" spans="1:8" s="68" customFormat="1" ht="15">
      <c r="A401" s="58"/>
      <c r="B401" s="58"/>
      <c r="C401" s="58"/>
      <c r="D401" s="58"/>
      <c r="E401" s="65"/>
      <c r="F401" s="58"/>
      <c r="G401" s="58"/>
      <c r="H401" s="58"/>
    </row>
    <row r="402" spans="1:8" s="68" customFormat="1" ht="15">
      <c r="A402" s="58"/>
      <c r="B402" s="58"/>
      <c r="C402" s="58"/>
      <c r="D402" s="58"/>
      <c r="E402" s="65"/>
      <c r="F402" s="58"/>
      <c r="G402" s="58"/>
      <c r="H402" s="58"/>
    </row>
    <row r="403" spans="1:8" s="68" customFormat="1" ht="15">
      <c r="A403" s="58"/>
      <c r="B403" s="58"/>
      <c r="C403" s="58"/>
      <c r="D403" s="58"/>
      <c r="E403" s="65"/>
      <c r="F403" s="58"/>
      <c r="G403" s="58"/>
      <c r="H403" s="58"/>
    </row>
    <row r="404" spans="1:8" s="68" customFormat="1" ht="15">
      <c r="A404" s="58"/>
      <c r="B404" s="58"/>
      <c r="C404" s="58"/>
      <c r="D404" s="58"/>
      <c r="E404" s="65"/>
      <c r="F404" s="58"/>
      <c r="G404" s="58"/>
      <c r="H404" s="58"/>
    </row>
    <row r="405" spans="1:8" s="68" customFormat="1" ht="15">
      <c r="A405" s="58"/>
      <c r="B405" s="58"/>
      <c r="C405" s="58"/>
      <c r="D405" s="58"/>
      <c r="E405" s="65"/>
      <c r="F405" s="58"/>
      <c r="G405" s="58"/>
      <c r="H405" s="58"/>
    </row>
    <row r="406" spans="1:8" s="68" customFormat="1" ht="15">
      <c r="A406" s="58"/>
      <c r="B406" s="58"/>
      <c r="C406" s="58"/>
      <c r="D406" s="58"/>
      <c r="E406" s="65"/>
      <c r="F406" s="58"/>
      <c r="G406" s="58"/>
      <c r="H406" s="58"/>
    </row>
    <row r="407" spans="1:8" s="68" customFormat="1" ht="15">
      <c r="A407" s="58"/>
      <c r="B407" s="58"/>
      <c r="C407" s="58"/>
      <c r="D407" s="58"/>
      <c r="E407" s="65"/>
      <c r="F407" s="58"/>
      <c r="G407" s="58"/>
      <c r="H407" s="58"/>
    </row>
    <row r="408" spans="1:8" s="68" customFormat="1" ht="15">
      <c r="A408" s="58"/>
      <c r="B408" s="58"/>
      <c r="C408" s="58"/>
      <c r="D408" s="58"/>
      <c r="E408" s="65"/>
      <c r="F408" s="58"/>
      <c r="G408" s="58"/>
      <c r="H408" s="58"/>
    </row>
    <row r="409" spans="1:8" s="68" customFormat="1" ht="15">
      <c r="A409" s="58"/>
      <c r="B409" s="58"/>
      <c r="C409" s="58"/>
      <c r="D409" s="58"/>
      <c r="E409" s="65"/>
      <c r="F409" s="58"/>
      <c r="G409" s="58"/>
      <c r="H409" s="58"/>
    </row>
    <row r="410" spans="1:8" s="68" customFormat="1" ht="15">
      <c r="A410" s="58"/>
      <c r="B410" s="58"/>
      <c r="C410" s="58"/>
      <c r="D410" s="58"/>
      <c r="E410" s="65"/>
      <c r="F410" s="58"/>
      <c r="G410" s="58"/>
      <c r="H410" s="58"/>
    </row>
    <row r="411" spans="1:8" s="68" customFormat="1" ht="15">
      <c r="A411" s="58"/>
      <c r="B411" s="58"/>
      <c r="C411" s="58"/>
      <c r="D411" s="58"/>
      <c r="E411" s="65"/>
      <c r="F411" s="58"/>
      <c r="G411" s="58"/>
      <c r="H411" s="58"/>
    </row>
    <row r="412" spans="1:8" s="68" customFormat="1" ht="15">
      <c r="A412" s="58"/>
      <c r="B412" s="58"/>
      <c r="C412" s="58"/>
      <c r="D412" s="58"/>
      <c r="E412" s="65"/>
      <c r="F412" s="58"/>
      <c r="G412" s="58"/>
      <c r="H412" s="58"/>
    </row>
    <row r="413" spans="1:8" s="68" customFormat="1" ht="15">
      <c r="A413" s="58"/>
      <c r="B413" s="58"/>
      <c r="C413" s="58"/>
      <c r="D413" s="58"/>
      <c r="E413" s="65"/>
      <c r="F413" s="58"/>
      <c r="G413" s="58"/>
      <c r="H413" s="58"/>
    </row>
    <row r="414" spans="1:8" s="68" customFormat="1" ht="15">
      <c r="A414" s="58"/>
      <c r="B414" s="58"/>
      <c r="C414" s="58"/>
      <c r="D414" s="58"/>
      <c r="E414" s="65"/>
      <c r="F414" s="58"/>
      <c r="G414" s="58"/>
      <c r="H414" s="58"/>
    </row>
    <row r="415" spans="1:8" s="68" customFormat="1" ht="15">
      <c r="A415" s="58"/>
      <c r="B415" s="58"/>
      <c r="C415" s="58"/>
      <c r="D415" s="58"/>
      <c r="E415" s="65"/>
      <c r="F415" s="58"/>
      <c r="G415" s="58"/>
      <c r="H415" s="58"/>
    </row>
    <row r="416" spans="1:8" s="68" customFormat="1" ht="15">
      <c r="A416" s="58"/>
      <c r="B416" s="58"/>
      <c r="C416" s="58"/>
      <c r="D416" s="58"/>
      <c r="E416" s="65"/>
      <c r="F416" s="58"/>
      <c r="G416" s="58"/>
      <c r="H416" s="58"/>
    </row>
    <row r="417" spans="1:8" s="68" customFormat="1" ht="15">
      <c r="A417" s="58"/>
      <c r="B417" s="58"/>
      <c r="C417" s="58"/>
      <c r="D417" s="58"/>
      <c r="E417" s="65"/>
      <c r="F417" s="58"/>
      <c r="G417" s="58"/>
      <c r="H417" s="58"/>
    </row>
    <row r="418" spans="1:8" s="68" customFormat="1" ht="15">
      <c r="A418" s="58"/>
      <c r="B418" s="58"/>
      <c r="C418" s="58"/>
      <c r="D418" s="58"/>
      <c r="E418" s="65"/>
      <c r="F418" s="58"/>
      <c r="G418" s="58"/>
      <c r="H418" s="58"/>
    </row>
    <row r="419" spans="1:8" s="68" customFormat="1" ht="15">
      <c r="A419" s="58"/>
      <c r="B419" s="58"/>
      <c r="C419" s="58"/>
      <c r="D419" s="58"/>
      <c r="E419" s="65"/>
      <c r="F419" s="58"/>
      <c r="G419" s="58"/>
      <c r="H419" s="58"/>
    </row>
    <row r="420" spans="1:8" s="68" customFormat="1" ht="15">
      <c r="A420" s="58"/>
      <c r="B420" s="58"/>
      <c r="C420" s="58"/>
      <c r="D420" s="58"/>
      <c r="E420" s="65"/>
      <c r="F420" s="58"/>
      <c r="G420" s="58"/>
      <c r="H420" s="58"/>
    </row>
    <row r="421" spans="1:8" s="68" customFormat="1" ht="15">
      <c r="A421" s="58"/>
      <c r="B421" s="58"/>
      <c r="C421" s="58"/>
      <c r="D421" s="58"/>
      <c r="E421" s="65"/>
      <c r="F421" s="58"/>
      <c r="G421" s="58"/>
      <c r="H421" s="58"/>
    </row>
    <row r="422" spans="1:8" s="68" customFormat="1" ht="15">
      <c r="A422" s="58"/>
      <c r="B422" s="58"/>
      <c r="C422" s="58"/>
      <c r="D422" s="58"/>
      <c r="E422" s="65"/>
      <c r="F422" s="58"/>
      <c r="G422" s="58"/>
      <c r="H422" s="58"/>
    </row>
    <row r="423" spans="1:8" s="68" customFormat="1" ht="15">
      <c r="A423" s="58"/>
      <c r="B423" s="58"/>
      <c r="C423" s="58"/>
      <c r="D423" s="58"/>
      <c r="E423" s="65"/>
      <c r="F423" s="58"/>
      <c r="G423" s="58"/>
      <c r="H423" s="58"/>
    </row>
    <row r="424" spans="1:8" s="68" customFormat="1" ht="15">
      <c r="A424" s="58"/>
      <c r="B424" s="58"/>
      <c r="C424" s="58"/>
      <c r="D424" s="58"/>
      <c r="E424" s="65"/>
      <c r="F424" s="58"/>
      <c r="G424" s="58"/>
      <c r="H424" s="58"/>
    </row>
    <row r="425" spans="1:8" s="68" customFormat="1" ht="15">
      <c r="A425" s="58"/>
      <c r="B425" s="58"/>
      <c r="C425" s="58"/>
      <c r="D425" s="58"/>
      <c r="E425" s="65"/>
      <c r="F425" s="58"/>
      <c r="G425" s="58"/>
      <c r="H425" s="58"/>
    </row>
    <row r="426" spans="1:8" s="68" customFormat="1" ht="15">
      <c r="A426" s="58"/>
      <c r="B426" s="58"/>
      <c r="C426" s="58"/>
      <c r="D426" s="58"/>
      <c r="E426" s="65"/>
      <c r="F426" s="58"/>
      <c r="G426" s="58"/>
      <c r="H426" s="58"/>
    </row>
    <row r="427" spans="1:8" s="68" customFormat="1" ht="15">
      <c r="A427" s="58"/>
      <c r="B427" s="58"/>
      <c r="C427" s="58"/>
      <c r="D427" s="58"/>
      <c r="E427" s="65"/>
      <c r="F427" s="58"/>
      <c r="G427" s="58"/>
      <c r="H427" s="58"/>
    </row>
    <row r="428" spans="1:8" s="68" customFormat="1" ht="15">
      <c r="A428" s="58"/>
      <c r="B428" s="58"/>
      <c r="C428" s="58"/>
      <c r="D428" s="58"/>
      <c r="E428" s="65"/>
      <c r="F428" s="58"/>
      <c r="G428" s="58"/>
      <c r="H428" s="58"/>
    </row>
    <row r="429" spans="1:8" s="68" customFormat="1" ht="15">
      <c r="A429" s="58"/>
      <c r="B429" s="58"/>
      <c r="C429" s="58"/>
      <c r="D429" s="58"/>
      <c r="E429" s="65"/>
      <c r="F429" s="58"/>
      <c r="G429" s="58"/>
      <c r="H429" s="58"/>
    </row>
    <row r="430" spans="1:8" s="68" customFormat="1" ht="15">
      <c r="A430" s="58"/>
      <c r="B430" s="58"/>
      <c r="C430" s="58"/>
      <c r="D430" s="58"/>
      <c r="E430" s="65"/>
      <c r="F430" s="58"/>
      <c r="G430" s="58"/>
      <c r="H430" s="58"/>
    </row>
    <row r="431" spans="1:8" s="68" customFormat="1" ht="15">
      <c r="A431" s="58"/>
      <c r="B431" s="58"/>
      <c r="C431" s="58"/>
      <c r="D431" s="58"/>
      <c r="E431" s="65"/>
      <c r="F431" s="58"/>
      <c r="G431" s="58"/>
      <c r="H431" s="58"/>
    </row>
    <row r="432" spans="1:8" s="68" customFormat="1" ht="15">
      <c r="A432" s="58"/>
      <c r="B432" s="58"/>
      <c r="C432" s="58"/>
      <c r="D432" s="58"/>
      <c r="E432" s="65"/>
      <c r="F432" s="58"/>
      <c r="G432" s="58"/>
      <c r="H432" s="58"/>
    </row>
    <row r="433" spans="1:8" s="68" customFormat="1" ht="15">
      <c r="A433" s="58"/>
      <c r="B433" s="58"/>
      <c r="C433" s="58"/>
      <c r="D433" s="58"/>
      <c r="E433" s="65"/>
      <c r="F433" s="58"/>
      <c r="G433" s="58"/>
      <c r="H433" s="58"/>
    </row>
    <row r="434" spans="1:8" s="68" customFormat="1" ht="15">
      <c r="A434" s="58"/>
      <c r="B434" s="58"/>
      <c r="C434" s="58"/>
      <c r="D434" s="58"/>
      <c r="E434" s="65"/>
      <c r="F434" s="58"/>
      <c r="G434" s="58"/>
      <c r="H434" s="58"/>
    </row>
    <row r="435" spans="1:8" s="68" customFormat="1" ht="15">
      <c r="A435" s="58"/>
      <c r="B435" s="58"/>
      <c r="C435" s="58"/>
      <c r="D435" s="58"/>
      <c r="E435" s="65"/>
      <c r="F435" s="58"/>
      <c r="G435" s="58"/>
      <c r="H435" s="58"/>
    </row>
    <row r="436" spans="1:8" s="68" customFormat="1" ht="15">
      <c r="A436" s="58"/>
      <c r="B436" s="58"/>
      <c r="C436" s="58"/>
      <c r="D436" s="58"/>
      <c r="E436" s="65"/>
      <c r="F436" s="58"/>
      <c r="G436" s="58"/>
      <c r="H436" s="58"/>
    </row>
    <row r="437" spans="1:8" s="68" customFormat="1" ht="15">
      <c r="A437" s="58"/>
      <c r="B437" s="58"/>
      <c r="C437" s="58"/>
      <c r="D437" s="58"/>
      <c r="E437" s="65"/>
      <c r="F437" s="58"/>
      <c r="G437" s="58"/>
      <c r="H437" s="58"/>
    </row>
    <row r="438" spans="1:8" s="68" customFormat="1" ht="15">
      <c r="A438" s="58"/>
      <c r="B438" s="58"/>
      <c r="C438" s="58"/>
      <c r="D438" s="58"/>
      <c r="E438" s="65"/>
      <c r="F438" s="58"/>
      <c r="G438" s="58"/>
      <c r="H438" s="58"/>
    </row>
    <row r="439" spans="1:8" s="68" customFormat="1" ht="15">
      <c r="A439" s="58"/>
      <c r="B439" s="58"/>
      <c r="C439" s="58"/>
      <c r="D439" s="58"/>
      <c r="E439" s="65"/>
      <c r="F439" s="58"/>
      <c r="G439" s="58"/>
      <c r="H439" s="58"/>
    </row>
    <row r="440" spans="1:8" s="68" customFormat="1" ht="15">
      <c r="A440" s="58"/>
      <c r="B440" s="58"/>
      <c r="C440" s="58"/>
      <c r="D440" s="58"/>
      <c r="E440" s="65"/>
      <c r="F440" s="58"/>
      <c r="G440" s="58"/>
      <c r="H440" s="58"/>
    </row>
    <row r="441" spans="1:8" s="68" customFormat="1" ht="15">
      <c r="A441" s="58"/>
      <c r="B441" s="58"/>
      <c r="C441" s="58"/>
      <c r="D441" s="58"/>
      <c r="E441" s="65"/>
      <c r="F441" s="58"/>
      <c r="G441" s="58"/>
      <c r="H441" s="58"/>
    </row>
    <row r="442" spans="1:8" s="68" customFormat="1" ht="15">
      <c r="A442" s="58"/>
      <c r="B442" s="58"/>
      <c r="C442" s="58"/>
      <c r="D442" s="58"/>
      <c r="E442" s="65"/>
      <c r="F442" s="58"/>
      <c r="G442" s="58"/>
      <c r="H442" s="58"/>
    </row>
    <row r="443" spans="1:8" s="68" customFormat="1" ht="15">
      <c r="A443" s="58"/>
      <c r="B443" s="58"/>
      <c r="C443" s="58"/>
      <c r="D443" s="58"/>
      <c r="E443" s="65"/>
      <c r="F443" s="58"/>
      <c r="G443" s="58"/>
      <c r="H443" s="58"/>
    </row>
    <row r="444" spans="1:8" s="68" customFormat="1" ht="15">
      <c r="A444" s="58"/>
      <c r="B444" s="58"/>
      <c r="C444" s="58"/>
      <c r="D444" s="58"/>
      <c r="E444" s="65"/>
      <c r="F444" s="58"/>
      <c r="G444" s="58"/>
      <c r="H444" s="58"/>
    </row>
    <row r="445" spans="1:8" s="68" customFormat="1" ht="15">
      <c r="A445" s="58"/>
      <c r="B445" s="58"/>
      <c r="C445" s="58"/>
      <c r="D445" s="58"/>
      <c r="E445" s="65"/>
      <c r="F445" s="58"/>
      <c r="G445" s="58"/>
      <c r="H445" s="58"/>
    </row>
    <row r="446" spans="1:8" s="68" customFormat="1" ht="15">
      <c r="A446" s="58"/>
      <c r="B446" s="58"/>
      <c r="C446" s="58"/>
      <c r="D446" s="58"/>
      <c r="E446" s="65"/>
      <c r="F446" s="58"/>
      <c r="G446" s="58"/>
      <c r="H446" s="58"/>
    </row>
    <row r="447" spans="1:8" s="68" customFormat="1" ht="15">
      <c r="A447" s="58"/>
      <c r="B447" s="58"/>
      <c r="C447" s="58"/>
      <c r="D447" s="58"/>
      <c r="E447" s="65"/>
      <c r="F447" s="58"/>
      <c r="G447" s="58"/>
      <c r="H447" s="58"/>
    </row>
    <row r="448" spans="1:8" s="68" customFormat="1" ht="15">
      <c r="A448" s="58"/>
      <c r="B448" s="58"/>
      <c r="C448" s="58"/>
      <c r="D448" s="58"/>
      <c r="E448" s="65"/>
      <c r="F448" s="58"/>
      <c r="G448" s="58"/>
      <c r="H448" s="58"/>
    </row>
    <row r="449" spans="1:8" s="68" customFormat="1" ht="15">
      <c r="A449" s="58"/>
      <c r="B449" s="58"/>
      <c r="C449" s="58"/>
      <c r="D449" s="58"/>
      <c r="E449" s="65"/>
      <c r="F449" s="58"/>
      <c r="G449" s="58"/>
      <c r="H449" s="58"/>
    </row>
    <row r="450" spans="1:8" s="68" customFormat="1" ht="15">
      <c r="A450" s="58"/>
      <c r="B450" s="58"/>
      <c r="C450" s="58"/>
      <c r="D450" s="58"/>
      <c r="E450" s="65"/>
      <c r="F450" s="58"/>
      <c r="G450" s="58"/>
      <c r="H450" s="58"/>
    </row>
    <row r="451" spans="1:8" s="68" customFormat="1" ht="15">
      <c r="A451" s="58"/>
      <c r="B451" s="58"/>
      <c r="C451" s="58"/>
      <c r="D451" s="58"/>
      <c r="E451" s="65"/>
      <c r="F451" s="58"/>
      <c r="G451" s="58"/>
      <c r="H451" s="58"/>
    </row>
    <row r="452" spans="1:8" s="68" customFormat="1" ht="15">
      <c r="A452" s="58"/>
      <c r="B452" s="58"/>
      <c r="C452" s="58"/>
      <c r="D452" s="58"/>
      <c r="E452" s="65"/>
      <c r="F452" s="58"/>
      <c r="G452" s="58"/>
      <c r="H452" s="58"/>
    </row>
    <row r="453" spans="1:8" s="68" customFormat="1" ht="15">
      <c r="A453" s="58"/>
      <c r="B453" s="58"/>
      <c r="C453" s="58"/>
      <c r="D453" s="58"/>
      <c r="E453" s="65"/>
      <c r="F453" s="58"/>
      <c r="G453" s="58"/>
      <c r="H453" s="58"/>
    </row>
    <row r="454" spans="1:8" s="68" customFormat="1" ht="15">
      <c r="A454" s="58"/>
      <c r="B454" s="58"/>
      <c r="C454" s="58"/>
      <c r="D454" s="58"/>
      <c r="E454" s="65"/>
      <c r="F454" s="58"/>
      <c r="G454" s="58"/>
      <c r="H454" s="58"/>
    </row>
    <row r="455" spans="1:8" s="68" customFormat="1" ht="15">
      <c r="A455" s="58"/>
      <c r="B455" s="58"/>
      <c r="C455" s="58"/>
      <c r="D455" s="58"/>
      <c r="E455" s="65"/>
      <c r="F455" s="58"/>
      <c r="G455" s="58"/>
      <c r="H455" s="58"/>
    </row>
    <row r="456" spans="1:8" s="68" customFormat="1" ht="15">
      <c r="A456" s="58"/>
      <c r="B456" s="58"/>
      <c r="C456" s="58"/>
      <c r="D456" s="58"/>
      <c r="E456" s="65"/>
      <c r="F456" s="58"/>
      <c r="G456" s="58"/>
      <c r="H456" s="58"/>
    </row>
    <row r="457" spans="1:8" s="68" customFormat="1" ht="15">
      <c r="A457" s="58"/>
      <c r="B457" s="58"/>
      <c r="C457" s="58"/>
      <c r="D457" s="58"/>
      <c r="E457" s="65"/>
      <c r="F457" s="58"/>
      <c r="G457" s="58"/>
      <c r="H457" s="58"/>
    </row>
    <row r="458" spans="1:8" s="68" customFormat="1" ht="15">
      <c r="A458" s="58"/>
      <c r="B458" s="58"/>
      <c r="C458" s="58"/>
      <c r="D458" s="58"/>
      <c r="E458" s="65"/>
      <c r="F458" s="58"/>
      <c r="G458" s="58"/>
      <c r="H458" s="58"/>
    </row>
    <row r="459" spans="1:8" s="68" customFormat="1" ht="15">
      <c r="A459" s="58"/>
      <c r="B459" s="58"/>
      <c r="C459" s="58"/>
      <c r="D459" s="58"/>
      <c r="E459" s="65"/>
      <c r="F459" s="58"/>
      <c r="G459" s="58"/>
      <c r="H459" s="58"/>
    </row>
    <row r="460" spans="1:8" s="68" customFormat="1" ht="15">
      <c r="A460" s="58"/>
      <c r="B460" s="58"/>
      <c r="C460" s="58"/>
      <c r="D460" s="58"/>
      <c r="E460" s="65"/>
      <c r="F460" s="58"/>
      <c r="G460" s="58"/>
      <c r="H460" s="58"/>
    </row>
    <row r="461" spans="1:8" s="68" customFormat="1" ht="15">
      <c r="A461" s="58"/>
      <c r="B461" s="58"/>
      <c r="C461" s="58"/>
      <c r="D461" s="58"/>
      <c r="E461" s="65"/>
      <c r="F461" s="58"/>
      <c r="G461" s="58"/>
      <c r="H461" s="58"/>
    </row>
    <row r="462" spans="1:8" s="68" customFormat="1" ht="15">
      <c r="A462" s="58"/>
      <c r="B462" s="58"/>
      <c r="C462" s="58"/>
      <c r="D462" s="58"/>
      <c r="E462" s="65"/>
      <c r="F462" s="58"/>
      <c r="G462" s="58"/>
      <c r="H462" s="58"/>
    </row>
    <row r="463" spans="1:8" s="68" customFormat="1" ht="15">
      <c r="A463" s="58"/>
      <c r="B463" s="58"/>
      <c r="C463" s="58"/>
      <c r="D463" s="58"/>
      <c r="E463" s="65"/>
      <c r="F463" s="58"/>
      <c r="G463" s="58"/>
      <c r="H463" s="58"/>
    </row>
    <row r="464" spans="1:8" s="68" customFormat="1" ht="15">
      <c r="A464" s="58"/>
      <c r="B464" s="58"/>
      <c r="C464" s="58"/>
      <c r="D464" s="58"/>
      <c r="E464" s="65"/>
      <c r="F464" s="58"/>
      <c r="G464" s="58"/>
      <c r="H464" s="58"/>
    </row>
    <row r="465" spans="1:8" s="68" customFormat="1" ht="15">
      <c r="A465" s="58"/>
      <c r="B465" s="58"/>
      <c r="C465" s="58"/>
      <c r="D465" s="58"/>
      <c r="E465" s="65"/>
      <c r="F465" s="58"/>
      <c r="G465" s="58"/>
      <c r="H465" s="58"/>
    </row>
    <row r="466" spans="1:8" s="68" customFormat="1" ht="15">
      <c r="A466" s="58"/>
      <c r="B466" s="58"/>
      <c r="C466" s="58"/>
      <c r="D466" s="58"/>
      <c r="E466" s="65"/>
      <c r="F466" s="58"/>
      <c r="G466" s="58"/>
      <c r="H466" s="58"/>
    </row>
    <row r="467" spans="1:8" s="68" customFormat="1" ht="15">
      <c r="A467" s="58"/>
      <c r="B467" s="58"/>
      <c r="C467" s="58"/>
      <c r="D467" s="58"/>
      <c r="E467" s="65"/>
      <c r="F467" s="58"/>
      <c r="G467" s="58"/>
      <c r="H467" s="58"/>
    </row>
    <row r="468" spans="1:8" s="68" customFormat="1" ht="15">
      <c r="A468" s="58"/>
      <c r="B468" s="58"/>
      <c r="C468" s="58"/>
      <c r="D468" s="58"/>
      <c r="E468" s="65"/>
      <c r="F468" s="58"/>
      <c r="G468" s="58"/>
      <c r="H468" s="58"/>
    </row>
    <row r="469" spans="1:8" s="68" customFormat="1" ht="15">
      <c r="A469" s="58"/>
      <c r="B469" s="58"/>
      <c r="C469" s="58"/>
      <c r="D469" s="58"/>
      <c r="E469" s="65"/>
      <c r="F469" s="58"/>
      <c r="G469" s="58"/>
      <c r="H469" s="58"/>
    </row>
    <row r="470" spans="1:8" s="68" customFormat="1" ht="15">
      <c r="A470" s="58"/>
      <c r="B470" s="58"/>
      <c r="C470" s="58"/>
      <c r="D470" s="58"/>
      <c r="E470" s="65"/>
      <c r="F470" s="58"/>
      <c r="G470" s="58"/>
      <c r="H470" s="58"/>
    </row>
    <row r="471" spans="1:8" s="68" customFormat="1" ht="15">
      <c r="A471" s="58"/>
      <c r="B471" s="58"/>
      <c r="C471" s="58"/>
      <c r="D471" s="58"/>
      <c r="E471" s="65"/>
      <c r="F471" s="58"/>
      <c r="G471" s="58"/>
      <c r="H471" s="58"/>
    </row>
    <row r="472" spans="1:8" s="68" customFormat="1" ht="15">
      <c r="A472" s="58"/>
      <c r="B472" s="58"/>
      <c r="C472" s="58"/>
      <c r="D472" s="58"/>
      <c r="E472" s="65"/>
      <c r="F472" s="58"/>
      <c r="G472" s="58"/>
      <c r="H472" s="58"/>
    </row>
    <row r="473" spans="1:8" s="68" customFormat="1" ht="15">
      <c r="A473" s="58"/>
      <c r="B473" s="58"/>
      <c r="C473" s="58"/>
      <c r="D473" s="58"/>
      <c r="E473" s="65"/>
      <c r="F473" s="58"/>
      <c r="G473" s="58"/>
      <c r="H473" s="58"/>
    </row>
    <row r="474" spans="1:8" s="68" customFormat="1" ht="15">
      <c r="A474" s="58"/>
      <c r="B474" s="58"/>
      <c r="C474" s="58"/>
      <c r="D474" s="58"/>
      <c r="E474" s="65"/>
      <c r="F474" s="58"/>
      <c r="G474" s="58"/>
      <c r="H474" s="58"/>
    </row>
    <row r="475" spans="1:8" s="68" customFormat="1" ht="15">
      <c r="A475" s="58"/>
      <c r="B475" s="58"/>
      <c r="C475" s="58"/>
      <c r="D475" s="58"/>
      <c r="E475" s="65"/>
      <c r="F475" s="58"/>
      <c r="G475" s="58"/>
      <c r="H475" s="58"/>
    </row>
    <row r="476" spans="1:8" s="68" customFormat="1" ht="15">
      <c r="A476" s="58"/>
      <c r="B476" s="58"/>
      <c r="C476" s="58"/>
      <c r="D476" s="58"/>
      <c r="E476" s="65"/>
      <c r="F476" s="58"/>
      <c r="G476" s="58"/>
      <c r="H476" s="58"/>
    </row>
    <row r="477" spans="1:8" s="68" customFormat="1" ht="15">
      <c r="A477" s="58"/>
      <c r="B477" s="58"/>
      <c r="C477" s="58"/>
      <c r="D477" s="58"/>
      <c r="E477" s="65"/>
      <c r="F477" s="58"/>
      <c r="G477" s="58"/>
      <c r="H477" s="58"/>
    </row>
    <row r="478" spans="1:8" s="68" customFormat="1" ht="15">
      <c r="A478" s="58"/>
      <c r="B478" s="58"/>
      <c r="C478" s="58"/>
      <c r="D478" s="58"/>
      <c r="E478" s="65"/>
      <c r="F478" s="58"/>
      <c r="G478" s="58"/>
      <c r="H478" s="58"/>
    </row>
    <row r="479" spans="1:8" s="68" customFormat="1" ht="15">
      <c r="A479" s="58"/>
      <c r="B479" s="58"/>
      <c r="C479" s="58"/>
      <c r="D479" s="58"/>
      <c r="E479" s="65"/>
      <c r="F479" s="58"/>
      <c r="G479" s="58"/>
      <c r="H479" s="58"/>
    </row>
    <row r="480" spans="1:8" s="68" customFormat="1" ht="15">
      <c r="A480" s="58"/>
      <c r="B480" s="58"/>
      <c r="C480" s="58"/>
      <c r="D480" s="58"/>
      <c r="E480" s="65"/>
      <c r="F480" s="58"/>
      <c r="G480" s="58"/>
      <c r="H480" s="58"/>
    </row>
    <row r="481" spans="1:8" s="68" customFormat="1" ht="15">
      <c r="A481" s="58"/>
      <c r="B481" s="58"/>
      <c r="C481" s="58"/>
      <c r="D481" s="58"/>
      <c r="E481" s="65"/>
      <c r="F481" s="58"/>
      <c r="G481" s="58"/>
      <c r="H481" s="58"/>
    </row>
    <row r="482" spans="1:8" s="68" customFormat="1" ht="15">
      <c r="A482" s="58"/>
      <c r="B482" s="58"/>
      <c r="C482" s="58"/>
      <c r="D482" s="58"/>
      <c r="E482" s="65"/>
      <c r="F482" s="58"/>
      <c r="G482" s="58"/>
      <c r="H482" s="58"/>
    </row>
    <row r="483" spans="1:8" s="68" customFormat="1" ht="15">
      <c r="A483" s="58"/>
      <c r="B483" s="58"/>
      <c r="C483" s="58"/>
      <c r="D483" s="58"/>
      <c r="E483" s="65"/>
      <c r="F483" s="58"/>
      <c r="G483" s="58"/>
      <c r="H483" s="58"/>
    </row>
    <row r="484" spans="1:8" s="68" customFormat="1" ht="15">
      <c r="A484" s="58"/>
      <c r="B484" s="58"/>
      <c r="C484" s="58"/>
      <c r="D484" s="58"/>
      <c r="E484" s="65"/>
      <c r="F484" s="58"/>
      <c r="G484" s="58"/>
      <c r="H484" s="58"/>
    </row>
    <row r="485" spans="1:8" s="68" customFormat="1" ht="15">
      <c r="A485" s="58"/>
      <c r="B485" s="58"/>
      <c r="C485" s="58"/>
      <c r="D485" s="58"/>
      <c r="E485" s="65"/>
      <c r="F485" s="58"/>
      <c r="G485" s="58"/>
      <c r="H485" s="58"/>
    </row>
    <row r="486" spans="1:8" s="68" customFormat="1" ht="15">
      <c r="A486" s="58"/>
      <c r="B486" s="58"/>
      <c r="C486" s="58"/>
      <c r="D486" s="58"/>
      <c r="E486" s="65"/>
      <c r="F486" s="58"/>
      <c r="G486" s="58"/>
      <c r="H486" s="58"/>
    </row>
    <row r="487" spans="1:8" s="68" customFormat="1" ht="15">
      <c r="A487" s="58"/>
      <c r="B487" s="58"/>
      <c r="C487" s="58"/>
      <c r="D487" s="58"/>
      <c r="E487" s="65"/>
      <c r="F487" s="58"/>
      <c r="G487" s="58"/>
      <c r="H487" s="58"/>
    </row>
    <row r="488" spans="1:8" s="68" customFormat="1" ht="15">
      <c r="A488" s="58"/>
      <c r="B488" s="58"/>
      <c r="C488" s="58"/>
      <c r="D488" s="58"/>
      <c r="E488" s="65"/>
      <c r="F488" s="58"/>
      <c r="G488" s="58"/>
      <c r="H488" s="58"/>
    </row>
    <row r="489" spans="1:8" s="68" customFormat="1" ht="15">
      <c r="A489" s="58"/>
      <c r="B489" s="58"/>
      <c r="C489" s="58"/>
      <c r="D489" s="58"/>
      <c r="E489" s="65"/>
      <c r="F489" s="58"/>
      <c r="G489" s="58"/>
      <c r="H489" s="58"/>
    </row>
    <row r="490" spans="1:8" s="68" customFormat="1" ht="15">
      <c r="A490" s="58"/>
      <c r="B490" s="58"/>
      <c r="C490" s="58"/>
      <c r="D490" s="58"/>
      <c r="E490" s="65"/>
      <c r="F490" s="58"/>
      <c r="G490" s="58"/>
      <c r="H490" s="58"/>
    </row>
    <row r="491" spans="1:8" s="68" customFormat="1" ht="15">
      <c r="A491" s="58"/>
      <c r="B491" s="58"/>
      <c r="C491" s="58"/>
      <c r="D491" s="58"/>
      <c r="E491" s="65"/>
      <c r="F491" s="58"/>
      <c r="G491" s="58"/>
      <c r="H491" s="58"/>
    </row>
    <row r="492" spans="1:8" s="68" customFormat="1" ht="15">
      <c r="A492" s="58"/>
      <c r="B492" s="58"/>
      <c r="C492" s="58"/>
      <c r="D492" s="58"/>
      <c r="E492" s="65"/>
      <c r="F492" s="58"/>
      <c r="G492" s="58"/>
      <c r="H492" s="58"/>
    </row>
    <row r="493" spans="1:8" s="68" customFormat="1" ht="15">
      <c r="A493" s="58"/>
      <c r="B493" s="58"/>
      <c r="C493" s="58"/>
      <c r="D493" s="58"/>
      <c r="E493" s="65"/>
      <c r="F493" s="58"/>
      <c r="G493" s="58"/>
      <c r="H493" s="58"/>
    </row>
    <row r="494" spans="1:8" s="68" customFormat="1" ht="15">
      <c r="A494" s="58"/>
      <c r="B494" s="58"/>
      <c r="C494" s="58"/>
      <c r="D494" s="58"/>
      <c r="E494" s="65"/>
      <c r="F494" s="58"/>
      <c r="G494" s="58"/>
      <c r="H494" s="58"/>
    </row>
    <row r="495" spans="1:8" s="68" customFormat="1" ht="15">
      <c r="A495" s="58"/>
      <c r="B495" s="58"/>
      <c r="C495" s="58"/>
      <c r="D495" s="58"/>
      <c r="E495" s="65"/>
      <c r="F495" s="58"/>
      <c r="G495" s="58"/>
      <c r="H495" s="58"/>
    </row>
    <row r="496" spans="1:8" s="68" customFormat="1" ht="15">
      <c r="A496" s="58"/>
      <c r="B496" s="58"/>
      <c r="C496" s="58"/>
      <c r="D496" s="58"/>
      <c r="E496" s="65"/>
      <c r="F496" s="58"/>
      <c r="G496" s="58"/>
      <c r="H496" s="58"/>
    </row>
    <row r="497" spans="1:8" s="68" customFormat="1" ht="15">
      <c r="A497" s="58"/>
      <c r="B497" s="58"/>
      <c r="C497" s="58"/>
      <c r="D497" s="58"/>
      <c r="E497" s="65"/>
      <c r="F497" s="58"/>
      <c r="G497" s="58"/>
      <c r="H497" s="58"/>
    </row>
    <row r="498" spans="1:8" s="68" customFormat="1" ht="15">
      <c r="A498" s="58"/>
      <c r="B498" s="58"/>
      <c r="C498" s="58"/>
      <c r="D498" s="58"/>
      <c r="E498" s="65"/>
      <c r="F498" s="58"/>
      <c r="G498" s="58"/>
      <c r="H498" s="58"/>
    </row>
    <row r="499" spans="1:8" s="68" customFormat="1" ht="15">
      <c r="A499" s="58"/>
      <c r="B499" s="58"/>
      <c r="C499" s="58"/>
      <c r="D499" s="58"/>
      <c r="E499" s="65"/>
      <c r="F499" s="58"/>
      <c r="G499" s="58"/>
      <c r="H499" s="58"/>
    </row>
    <row r="500" spans="1:8" s="68" customFormat="1" ht="15">
      <c r="A500" s="58"/>
      <c r="B500" s="58"/>
      <c r="C500" s="58"/>
      <c r="D500" s="58"/>
      <c r="E500" s="65"/>
      <c r="F500" s="58"/>
      <c r="G500" s="58"/>
      <c r="H500" s="58"/>
    </row>
    <row r="501" spans="1:8" s="68" customFormat="1" ht="15">
      <c r="A501" s="58"/>
      <c r="B501" s="58"/>
      <c r="C501" s="58"/>
      <c r="D501" s="58"/>
      <c r="E501" s="65"/>
      <c r="F501" s="58"/>
      <c r="G501" s="58"/>
      <c r="H501" s="58"/>
    </row>
    <row r="502" spans="1:8" s="68" customFormat="1" ht="15">
      <c r="A502" s="58"/>
      <c r="B502" s="58"/>
      <c r="C502" s="58"/>
      <c r="D502" s="58"/>
      <c r="E502" s="65"/>
      <c r="F502" s="58"/>
      <c r="G502" s="58"/>
      <c r="H502" s="58"/>
    </row>
    <row r="503" spans="1:8" s="68" customFormat="1" ht="15">
      <c r="A503" s="58"/>
      <c r="B503" s="58"/>
      <c r="C503" s="58"/>
      <c r="D503" s="58"/>
      <c r="E503" s="65"/>
      <c r="F503" s="58"/>
      <c r="G503" s="58"/>
      <c r="H503" s="58"/>
    </row>
    <row r="504" spans="1:8" s="68" customFormat="1" ht="15">
      <c r="A504" s="58"/>
      <c r="B504" s="58"/>
      <c r="C504" s="58"/>
      <c r="D504" s="58"/>
      <c r="E504" s="65"/>
      <c r="F504" s="58"/>
      <c r="G504" s="58"/>
      <c r="H504" s="58"/>
    </row>
    <row r="505" spans="1:8" s="68" customFormat="1" ht="15">
      <c r="A505" s="58"/>
      <c r="B505" s="58"/>
      <c r="C505" s="58"/>
      <c r="D505" s="58"/>
      <c r="E505" s="65"/>
      <c r="F505" s="58"/>
      <c r="G505" s="58"/>
      <c r="H505" s="58"/>
    </row>
    <row r="506" spans="1:8" s="68" customFormat="1" ht="15">
      <c r="A506" s="58"/>
      <c r="B506" s="58"/>
      <c r="C506" s="58"/>
      <c r="D506" s="58"/>
      <c r="E506" s="65"/>
      <c r="F506" s="58"/>
      <c r="G506" s="58"/>
      <c r="H506" s="58"/>
    </row>
    <row r="507" spans="1:8" s="68" customFormat="1" ht="15">
      <c r="A507" s="58"/>
      <c r="B507" s="58"/>
      <c r="C507" s="58"/>
      <c r="D507" s="58"/>
      <c r="E507" s="65"/>
      <c r="F507" s="58"/>
      <c r="G507" s="58"/>
      <c r="H507" s="58"/>
    </row>
    <row r="508" spans="1:8" s="68" customFormat="1" ht="15">
      <c r="A508" s="58"/>
      <c r="B508" s="58"/>
      <c r="C508" s="58"/>
      <c r="D508" s="58"/>
      <c r="E508" s="65"/>
      <c r="F508" s="58"/>
      <c r="G508" s="58"/>
      <c r="H508" s="58"/>
    </row>
    <row r="509" spans="1:8" s="68" customFormat="1" ht="15">
      <c r="A509" s="58"/>
      <c r="B509" s="58"/>
      <c r="C509" s="58"/>
      <c r="D509" s="58"/>
      <c r="E509" s="65"/>
      <c r="F509" s="58"/>
      <c r="G509" s="58"/>
      <c r="H509" s="58"/>
    </row>
    <row r="510" spans="1:8" s="68" customFormat="1" ht="15">
      <c r="A510" s="58"/>
      <c r="B510" s="58"/>
      <c r="C510" s="58"/>
      <c r="D510" s="58"/>
      <c r="E510" s="65"/>
      <c r="F510" s="58"/>
      <c r="G510" s="58"/>
      <c r="H510" s="58"/>
    </row>
    <row r="511" spans="1:8" s="68" customFormat="1" ht="15">
      <c r="A511" s="58"/>
      <c r="B511" s="58"/>
      <c r="C511" s="58"/>
      <c r="D511" s="58"/>
      <c r="E511" s="65"/>
      <c r="F511" s="58"/>
      <c r="G511" s="58"/>
      <c r="H511" s="58"/>
    </row>
    <row r="512" spans="1:8" s="68" customFormat="1" ht="15">
      <c r="A512" s="58"/>
      <c r="B512" s="58"/>
      <c r="C512" s="58"/>
      <c r="D512" s="58"/>
      <c r="E512" s="65"/>
      <c r="F512" s="58"/>
      <c r="G512" s="58"/>
      <c r="H512" s="58"/>
    </row>
    <row r="513" spans="1:8" s="68" customFormat="1" ht="15">
      <c r="A513" s="58"/>
      <c r="B513" s="58"/>
      <c r="C513" s="58"/>
      <c r="D513" s="58"/>
      <c r="E513" s="65"/>
      <c r="F513" s="58"/>
      <c r="G513" s="58"/>
      <c r="H513" s="58"/>
    </row>
    <row r="514" spans="1:8" s="68" customFormat="1" ht="15">
      <c r="A514" s="58"/>
      <c r="B514" s="58"/>
      <c r="C514" s="58"/>
      <c r="D514" s="58"/>
      <c r="E514" s="65"/>
      <c r="F514" s="58"/>
      <c r="G514" s="58"/>
      <c r="H514" s="58"/>
    </row>
    <row r="515" spans="1:8" s="68" customFormat="1" ht="15">
      <c r="A515" s="58"/>
      <c r="B515" s="58"/>
      <c r="C515" s="58"/>
      <c r="D515" s="58"/>
      <c r="E515" s="65"/>
      <c r="F515" s="58"/>
      <c r="G515" s="58"/>
      <c r="H515" s="58"/>
    </row>
    <row r="516" spans="1:8" s="68" customFormat="1" ht="15">
      <c r="A516" s="58"/>
      <c r="B516" s="58"/>
      <c r="C516" s="58"/>
      <c r="D516" s="58"/>
      <c r="E516" s="65"/>
      <c r="F516" s="58"/>
      <c r="G516" s="58"/>
      <c r="H516" s="58"/>
    </row>
    <row r="517" spans="1:8" s="68" customFormat="1" ht="15">
      <c r="A517" s="58"/>
      <c r="B517" s="58"/>
      <c r="C517" s="58"/>
      <c r="D517" s="58"/>
      <c r="E517" s="65"/>
      <c r="F517" s="58"/>
      <c r="G517" s="58"/>
      <c r="H517" s="58"/>
    </row>
    <row r="518" spans="1:8" s="68" customFormat="1" ht="15">
      <c r="A518" s="58"/>
      <c r="B518" s="58"/>
      <c r="C518" s="58"/>
      <c r="D518" s="58"/>
      <c r="E518" s="65"/>
      <c r="F518" s="58"/>
      <c r="G518" s="58"/>
      <c r="H518" s="58"/>
    </row>
    <row r="519" spans="1:8" s="68" customFormat="1" ht="15">
      <c r="A519" s="58"/>
      <c r="B519" s="58"/>
      <c r="C519" s="58"/>
      <c r="D519" s="58"/>
      <c r="E519" s="65"/>
      <c r="F519" s="58"/>
      <c r="G519" s="58"/>
      <c r="H519" s="58"/>
    </row>
    <row r="520" spans="1:8" s="68" customFormat="1" ht="15">
      <c r="A520" s="58"/>
      <c r="B520" s="58"/>
      <c r="C520" s="58"/>
      <c r="D520" s="58"/>
      <c r="E520" s="65"/>
      <c r="F520" s="58"/>
      <c r="G520" s="58"/>
      <c r="H520" s="58"/>
    </row>
    <row r="521" spans="1:8" s="68" customFormat="1" ht="15">
      <c r="A521" s="58"/>
      <c r="B521" s="58"/>
      <c r="C521" s="58"/>
      <c r="D521" s="58"/>
      <c r="E521" s="65"/>
      <c r="F521" s="58"/>
      <c r="G521" s="58"/>
      <c r="H521" s="58"/>
    </row>
    <row r="522" spans="1:8" s="68" customFormat="1" ht="15">
      <c r="A522" s="58"/>
      <c r="B522" s="58"/>
      <c r="C522" s="58"/>
      <c r="D522" s="58"/>
      <c r="E522" s="65"/>
      <c r="F522" s="58"/>
      <c r="G522" s="58"/>
      <c r="H522" s="58"/>
    </row>
    <row r="523" spans="1:8" s="68" customFormat="1" ht="15">
      <c r="A523" s="58"/>
      <c r="B523" s="58"/>
      <c r="C523" s="58"/>
      <c r="D523" s="58"/>
      <c r="E523" s="65"/>
      <c r="F523" s="58"/>
      <c r="G523" s="58"/>
      <c r="H523" s="58"/>
    </row>
    <row r="524" spans="1:8" s="68" customFormat="1" ht="15">
      <c r="A524" s="58"/>
      <c r="B524" s="58"/>
      <c r="C524" s="58"/>
      <c r="D524" s="58"/>
      <c r="E524" s="65"/>
      <c r="F524" s="58"/>
      <c r="G524" s="58"/>
      <c r="H524" s="58"/>
    </row>
    <row r="525" spans="1:8" s="68" customFormat="1" ht="15">
      <c r="A525" s="58"/>
      <c r="B525" s="58"/>
      <c r="C525" s="58"/>
      <c r="D525" s="58"/>
      <c r="E525" s="65"/>
      <c r="F525" s="58"/>
      <c r="G525" s="58"/>
      <c r="H525" s="58"/>
    </row>
    <row r="526" spans="1:8" s="68" customFormat="1" ht="15">
      <c r="A526" s="58"/>
      <c r="B526" s="58"/>
      <c r="C526" s="58"/>
      <c r="D526" s="58"/>
      <c r="E526" s="65"/>
      <c r="F526" s="58"/>
      <c r="G526" s="58"/>
      <c r="H526" s="58"/>
    </row>
    <row r="527" spans="1:8" s="68" customFormat="1" ht="15">
      <c r="A527" s="58"/>
      <c r="B527" s="58"/>
      <c r="C527" s="58"/>
      <c r="D527" s="58"/>
      <c r="E527" s="65"/>
      <c r="F527" s="58"/>
      <c r="G527" s="58"/>
      <c r="H527" s="58"/>
    </row>
    <row r="528" spans="1:8" s="68" customFormat="1" ht="15">
      <c r="A528" s="58"/>
      <c r="B528" s="58"/>
      <c r="C528" s="58"/>
      <c r="D528" s="58"/>
      <c r="E528" s="65"/>
      <c r="F528" s="58"/>
      <c r="G528" s="58"/>
      <c r="H528" s="58"/>
    </row>
    <row r="529" spans="1:8" s="68" customFormat="1" ht="15">
      <c r="A529" s="58"/>
      <c r="B529" s="58"/>
      <c r="C529" s="58"/>
      <c r="D529" s="58"/>
      <c r="E529" s="65"/>
      <c r="F529" s="58"/>
      <c r="G529" s="58"/>
      <c r="H529" s="58"/>
    </row>
    <row r="530" spans="1:8" s="68" customFormat="1" ht="15">
      <c r="A530" s="58"/>
      <c r="B530" s="58"/>
      <c r="C530" s="58"/>
      <c r="D530" s="58"/>
      <c r="E530" s="65"/>
      <c r="F530" s="58"/>
      <c r="G530" s="58"/>
      <c r="H530" s="58"/>
    </row>
    <row r="531" spans="1:8" s="68" customFormat="1" ht="15">
      <c r="A531" s="58"/>
      <c r="B531" s="58"/>
      <c r="C531" s="58"/>
      <c r="D531" s="58"/>
      <c r="E531" s="65"/>
      <c r="F531" s="58"/>
      <c r="G531" s="58"/>
      <c r="H531" s="58"/>
    </row>
    <row r="532" spans="1:8" s="68" customFormat="1" ht="15">
      <c r="A532" s="58"/>
      <c r="B532" s="58"/>
      <c r="C532" s="58"/>
      <c r="D532" s="58"/>
      <c r="E532" s="65"/>
      <c r="F532" s="58"/>
      <c r="G532" s="58"/>
      <c r="H532" s="58"/>
    </row>
    <row r="533" spans="1:8" s="68" customFormat="1" ht="15">
      <c r="A533" s="58"/>
      <c r="B533" s="58"/>
      <c r="C533" s="58"/>
      <c r="D533" s="58"/>
      <c r="E533" s="65"/>
      <c r="F533" s="58"/>
      <c r="G533" s="58"/>
      <c r="H533" s="58"/>
    </row>
    <row r="534" spans="1:8" s="68" customFormat="1" ht="15">
      <c r="A534" s="58"/>
      <c r="B534" s="58"/>
      <c r="C534" s="58"/>
      <c r="D534" s="58"/>
      <c r="E534" s="65"/>
      <c r="F534" s="58"/>
      <c r="G534" s="58"/>
      <c r="H534" s="58"/>
    </row>
    <row r="535" spans="1:8" s="68" customFormat="1" ht="15">
      <c r="A535" s="58"/>
      <c r="B535" s="58"/>
      <c r="C535" s="58"/>
      <c r="D535" s="58"/>
      <c r="E535" s="65"/>
      <c r="F535" s="58"/>
      <c r="G535" s="58"/>
      <c r="H535" s="58"/>
    </row>
    <row r="536" spans="1:8" s="68" customFormat="1" ht="15">
      <c r="A536" s="58"/>
      <c r="B536" s="58"/>
      <c r="C536" s="58"/>
      <c r="D536" s="58"/>
      <c r="E536" s="65"/>
      <c r="F536" s="58"/>
      <c r="G536" s="58"/>
      <c r="H536" s="58"/>
    </row>
    <row r="537" spans="1:8" s="68" customFormat="1" ht="15">
      <c r="A537" s="58"/>
      <c r="B537" s="58"/>
      <c r="C537" s="58"/>
      <c r="D537" s="58"/>
      <c r="E537" s="65"/>
      <c r="F537" s="58"/>
      <c r="G537" s="58"/>
      <c r="H537" s="58"/>
    </row>
    <row r="538" spans="1:8" s="68" customFormat="1" ht="15">
      <c r="A538" s="58"/>
      <c r="B538" s="58"/>
      <c r="C538" s="58"/>
      <c r="D538" s="58"/>
      <c r="E538" s="65"/>
      <c r="F538" s="58"/>
      <c r="G538" s="58"/>
      <c r="H538" s="58"/>
    </row>
    <row r="539" spans="1:8" s="68" customFormat="1" ht="15">
      <c r="A539" s="58"/>
      <c r="B539" s="58"/>
      <c r="C539" s="58"/>
      <c r="D539" s="58"/>
      <c r="E539" s="65"/>
      <c r="F539" s="58"/>
      <c r="G539" s="58"/>
      <c r="H539" s="58"/>
    </row>
    <row r="540" spans="1:8" s="68" customFormat="1" ht="15">
      <c r="A540" s="58"/>
      <c r="B540" s="58"/>
      <c r="C540" s="58"/>
      <c r="D540" s="58"/>
      <c r="E540" s="65"/>
      <c r="F540" s="58"/>
      <c r="G540" s="58"/>
      <c r="H540" s="58"/>
    </row>
    <row r="541" spans="1:8" s="68" customFormat="1" ht="15">
      <c r="A541" s="58"/>
      <c r="B541" s="58"/>
      <c r="C541" s="58"/>
      <c r="D541" s="58"/>
      <c r="E541" s="65"/>
      <c r="F541" s="58"/>
      <c r="G541" s="58"/>
      <c r="H541" s="58"/>
    </row>
    <row r="542" spans="1:8" s="68" customFormat="1" ht="15">
      <c r="A542" s="58"/>
      <c r="B542" s="58"/>
      <c r="C542" s="58"/>
      <c r="D542" s="58"/>
      <c r="E542" s="65"/>
      <c r="F542" s="58"/>
      <c r="G542" s="58"/>
      <c r="H542" s="58"/>
    </row>
    <row r="543" spans="1:8" s="68" customFormat="1" ht="15">
      <c r="A543" s="58"/>
      <c r="B543" s="58"/>
      <c r="C543" s="58"/>
      <c r="D543" s="58"/>
      <c r="E543" s="65"/>
      <c r="F543" s="58"/>
      <c r="G543" s="58"/>
      <c r="H543" s="58"/>
    </row>
    <row r="544" spans="1:8" s="68" customFormat="1" ht="15">
      <c r="A544" s="58"/>
      <c r="B544" s="58"/>
      <c r="C544" s="58"/>
      <c r="D544" s="58"/>
      <c r="E544" s="65"/>
      <c r="F544" s="58"/>
      <c r="G544" s="58"/>
      <c r="H544" s="58"/>
    </row>
    <row r="545" spans="1:8" s="68" customFormat="1" ht="15">
      <c r="A545" s="58"/>
      <c r="B545" s="58"/>
      <c r="C545" s="58"/>
      <c r="D545" s="58"/>
      <c r="E545" s="65"/>
      <c r="F545" s="58"/>
      <c r="G545" s="58"/>
      <c r="H545" s="58"/>
    </row>
    <row r="546" spans="1:8" s="68" customFormat="1" ht="15">
      <c r="A546" s="58"/>
      <c r="B546" s="58"/>
      <c r="C546" s="58"/>
      <c r="D546" s="58"/>
      <c r="E546" s="65"/>
      <c r="F546" s="58"/>
      <c r="G546" s="58"/>
      <c r="H546" s="58"/>
    </row>
    <row r="547" spans="1:8" s="68" customFormat="1" ht="15">
      <c r="A547" s="58"/>
      <c r="B547" s="58"/>
      <c r="C547" s="58"/>
      <c r="D547" s="58"/>
      <c r="E547" s="65"/>
      <c r="F547" s="58"/>
      <c r="G547" s="58"/>
      <c r="H547" s="58"/>
    </row>
    <row r="548" spans="1:8" s="68" customFormat="1" ht="15">
      <c r="A548" s="58"/>
      <c r="B548" s="58"/>
      <c r="C548" s="58"/>
      <c r="D548" s="58"/>
      <c r="E548" s="65"/>
      <c r="F548" s="58"/>
      <c r="G548" s="58"/>
      <c r="H548" s="58"/>
    </row>
    <row r="549" spans="1:8" s="68" customFormat="1" ht="15">
      <c r="A549" s="58"/>
      <c r="B549" s="58"/>
      <c r="C549" s="58"/>
      <c r="D549" s="58"/>
      <c r="E549" s="65"/>
      <c r="F549" s="58"/>
      <c r="G549" s="58"/>
      <c r="H549" s="58"/>
    </row>
    <row r="550" spans="1:8" s="68" customFormat="1" ht="15">
      <c r="A550" s="58"/>
      <c r="B550" s="58"/>
      <c r="C550" s="58"/>
      <c r="D550" s="58"/>
      <c r="E550" s="65"/>
      <c r="F550" s="58"/>
      <c r="G550" s="58"/>
      <c r="H550" s="58"/>
    </row>
    <row r="551" spans="1:8" s="68" customFormat="1" ht="15">
      <c r="A551" s="58"/>
      <c r="B551" s="58"/>
      <c r="C551" s="58"/>
      <c r="D551" s="58"/>
      <c r="E551" s="65"/>
      <c r="F551" s="58"/>
      <c r="G551" s="58"/>
      <c r="H551" s="58"/>
    </row>
    <row r="552" spans="1:8" s="68" customFormat="1" ht="15">
      <c r="A552" s="58"/>
      <c r="B552" s="58"/>
      <c r="C552" s="58"/>
      <c r="D552" s="58"/>
      <c r="E552" s="65"/>
      <c r="F552" s="58"/>
      <c r="G552" s="58"/>
      <c r="H552" s="58"/>
    </row>
    <row r="553" spans="1:8" s="68" customFormat="1" ht="15">
      <c r="A553" s="58"/>
      <c r="B553" s="58"/>
      <c r="C553" s="58"/>
      <c r="D553" s="58"/>
      <c r="E553" s="65"/>
      <c r="F553" s="58"/>
      <c r="G553" s="58"/>
      <c r="H553" s="58"/>
    </row>
    <row r="554" spans="1:8" s="68" customFormat="1" ht="15">
      <c r="A554" s="58"/>
      <c r="B554" s="58"/>
      <c r="C554" s="58"/>
      <c r="D554" s="58"/>
      <c r="E554" s="65"/>
      <c r="F554" s="58"/>
      <c r="G554" s="58"/>
      <c r="H554" s="58"/>
    </row>
    <row r="555" spans="1:8" s="68" customFormat="1" ht="15">
      <c r="A555" s="58"/>
      <c r="B555" s="58"/>
      <c r="C555" s="58"/>
      <c r="D555" s="58"/>
      <c r="E555" s="65"/>
      <c r="F555" s="58"/>
      <c r="G555" s="58"/>
      <c r="H555" s="58"/>
    </row>
    <row r="556" spans="1:8" s="68" customFormat="1" ht="15">
      <c r="A556" s="58"/>
      <c r="B556" s="58"/>
      <c r="C556" s="58"/>
      <c r="D556" s="58"/>
      <c r="E556" s="65"/>
      <c r="F556" s="58"/>
      <c r="G556" s="58"/>
      <c r="H556" s="58"/>
    </row>
    <row r="557" spans="1:8" s="68" customFormat="1" ht="15">
      <c r="A557" s="58"/>
      <c r="B557" s="58"/>
      <c r="C557" s="58"/>
      <c r="D557" s="58"/>
      <c r="E557" s="65"/>
      <c r="F557" s="58"/>
      <c r="G557" s="58"/>
      <c r="H557" s="58"/>
    </row>
    <row r="558" spans="1:8" s="68" customFormat="1" ht="15">
      <c r="A558" s="58"/>
      <c r="B558" s="58"/>
      <c r="C558" s="58"/>
      <c r="D558" s="58"/>
      <c r="E558" s="65"/>
      <c r="F558" s="58"/>
      <c r="G558" s="58"/>
      <c r="H558" s="58"/>
    </row>
    <row r="559" spans="1:8" s="68" customFormat="1" ht="15">
      <c r="A559" s="58"/>
      <c r="B559" s="58"/>
      <c r="C559" s="58"/>
      <c r="D559" s="58"/>
      <c r="E559" s="65"/>
      <c r="F559" s="58"/>
      <c r="G559" s="58"/>
      <c r="H559" s="58"/>
    </row>
    <row r="560" spans="1:8" s="68" customFormat="1" ht="15">
      <c r="A560" s="58"/>
      <c r="B560" s="58"/>
      <c r="C560" s="58"/>
      <c r="D560" s="58"/>
      <c r="E560" s="65"/>
      <c r="F560" s="58"/>
      <c r="G560" s="58"/>
      <c r="H560" s="58"/>
    </row>
    <row r="561" spans="1:8" s="68" customFormat="1" ht="15">
      <c r="A561" s="58"/>
      <c r="B561" s="58"/>
      <c r="C561" s="58"/>
      <c r="D561" s="58"/>
      <c r="E561" s="65"/>
      <c r="F561" s="58"/>
      <c r="G561" s="58"/>
      <c r="H561" s="58"/>
    </row>
    <row r="562" spans="1:8" s="68" customFormat="1" ht="15">
      <c r="A562" s="58"/>
      <c r="B562" s="58"/>
      <c r="C562" s="58"/>
      <c r="D562" s="58"/>
      <c r="E562" s="65"/>
      <c r="F562" s="58"/>
      <c r="G562" s="58"/>
      <c r="H562" s="58"/>
    </row>
    <row r="563" spans="1:8" s="68" customFormat="1" ht="15">
      <c r="A563" s="58"/>
      <c r="B563" s="58"/>
      <c r="C563" s="58"/>
      <c r="D563" s="58"/>
      <c r="E563" s="65"/>
      <c r="F563" s="58"/>
      <c r="G563" s="58"/>
      <c r="H563" s="58"/>
    </row>
    <row r="564" spans="1:8" s="68" customFormat="1" ht="15">
      <c r="A564" s="58"/>
      <c r="B564" s="58"/>
      <c r="C564" s="58"/>
      <c r="D564" s="58"/>
      <c r="E564" s="65"/>
      <c r="F564" s="58"/>
      <c r="G564" s="58"/>
      <c r="H564" s="58"/>
    </row>
    <row r="565" spans="1:8" s="68" customFormat="1" ht="15">
      <c r="A565" s="58"/>
      <c r="B565" s="58"/>
      <c r="C565" s="58"/>
      <c r="D565" s="58"/>
      <c r="E565" s="65"/>
      <c r="F565" s="58"/>
      <c r="G565" s="58"/>
      <c r="H565" s="58"/>
    </row>
    <row r="566" spans="1:8" s="68" customFormat="1" ht="15">
      <c r="A566" s="58"/>
      <c r="B566" s="58"/>
      <c r="C566" s="58"/>
      <c r="D566" s="58"/>
      <c r="E566" s="65"/>
      <c r="F566" s="58"/>
      <c r="G566" s="58"/>
      <c r="H566" s="58"/>
    </row>
    <row r="567" spans="1:8" s="68" customFormat="1" ht="15">
      <c r="A567" s="58"/>
      <c r="B567" s="58"/>
      <c r="C567" s="58"/>
      <c r="D567" s="58"/>
      <c r="E567" s="65"/>
      <c r="F567" s="58"/>
      <c r="G567" s="58"/>
      <c r="H567" s="58"/>
    </row>
    <row r="568" spans="1:8" s="68" customFormat="1" ht="15">
      <c r="A568" s="58"/>
      <c r="B568" s="58"/>
      <c r="C568" s="58"/>
      <c r="D568" s="58"/>
      <c r="E568" s="65"/>
      <c r="F568" s="58"/>
      <c r="G568" s="58"/>
      <c r="H568" s="58"/>
    </row>
    <row r="569" spans="1:8" s="68" customFormat="1" ht="15">
      <c r="A569" s="58"/>
      <c r="B569" s="58"/>
      <c r="C569" s="58"/>
      <c r="D569" s="58"/>
      <c r="E569" s="65"/>
      <c r="F569" s="58"/>
      <c r="G569" s="58"/>
      <c r="H569" s="58"/>
    </row>
    <row r="570" spans="1:8" s="68" customFormat="1" ht="15">
      <c r="A570" s="58"/>
      <c r="B570" s="58"/>
      <c r="C570" s="58"/>
      <c r="D570" s="58"/>
      <c r="E570" s="65"/>
      <c r="F570" s="58"/>
      <c r="G570" s="58"/>
      <c r="H570" s="58"/>
    </row>
    <row r="571" spans="1:8" s="68" customFormat="1" ht="15">
      <c r="A571" s="58"/>
      <c r="B571" s="58"/>
      <c r="C571" s="58"/>
      <c r="D571" s="58"/>
      <c r="E571" s="65"/>
      <c r="F571" s="58"/>
      <c r="G571" s="58"/>
      <c r="H571" s="58"/>
    </row>
    <row r="572" spans="1:8" s="68" customFormat="1" ht="15">
      <c r="A572" s="58"/>
      <c r="B572" s="58"/>
      <c r="C572" s="58"/>
      <c r="D572" s="58"/>
      <c r="E572" s="65"/>
      <c r="F572" s="58"/>
      <c r="G572" s="58"/>
      <c r="H572" s="58"/>
    </row>
    <row r="573" spans="1:8" s="68" customFormat="1" ht="15">
      <c r="A573" s="58"/>
      <c r="B573" s="58"/>
      <c r="C573" s="58"/>
      <c r="D573" s="58"/>
      <c r="E573" s="65"/>
      <c r="F573" s="58"/>
      <c r="G573" s="58"/>
      <c r="H573" s="58"/>
    </row>
    <row r="574" spans="1:8" s="68" customFormat="1" ht="15">
      <c r="A574" s="58"/>
      <c r="B574" s="58"/>
      <c r="C574" s="58"/>
      <c r="D574" s="58"/>
      <c r="E574" s="65"/>
      <c r="F574" s="58"/>
      <c r="G574" s="58"/>
      <c r="H574" s="58"/>
    </row>
    <row r="575" spans="1:8" s="68" customFormat="1" ht="15">
      <c r="A575" s="58"/>
      <c r="B575" s="58"/>
      <c r="C575" s="58"/>
      <c r="D575" s="58"/>
      <c r="E575" s="65"/>
      <c r="F575" s="58"/>
      <c r="G575" s="58"/>
      <c r="H575" s="58"/>
    </row>
    <row r="576" spans="1:8" s="68" customFormat="1" ht="15">
      <c r="A576" s="58"/>
      <c r="B576" s="58"/>
      <c r="C576" s="58"/>
      <c r="D576" s="58"/>
      <c r="E576" s="65"/>
      <c r="F576" s="58"/>
      <c r="G576" s="58"/>
      <c r="H576" s="58"/>
    </row>
    <row r="577" spans="1:8" s="68" customFormat="1" ht="15">
      <c r="A577" s="58"/>
      <c r="B577" s="58"/>
      <c r="C577" s="58"/>
      <c r="D577" s="58"/>
      <c r="E577" s="65"/>
      <c r="F577" s="58"/>
      <c r="G577" s="58"/>
      <c r="H577" s="58"/>
    </row>
    <row r="578" spans="1:8" s="68" customFormat="1" ht="15">
      <c r="A578" s="58"/>
      <c r="B578" s="58"/>
      <c r="C578" s="58"/>
      <c r="D578" s="58"/>
      <c r="E578" s="65"/>
      <c r="F578" s="58"/>
      <c r="G578" s="58"/>
      <c r="H578" s="58"/>
    </row>
    <row r="579" spans="1:8" s="68" customFormat="1" ht="15">
      <c r="A579" s="58"/>
      <c r="B579" s="58"/>
      <c r="C579" s="58"/>
      <c r="D579" s="58"/>
      <c r="E579" s="65"/>
      <c r="F579" s="58"/>
      <c r="G579" s="58"/>
      <c r="H579" s="58"/>
    </row>
    <row r="580" spans="1:8" s="68" customFormat="1" ht="15">
      <c r="A580" s="58"/>
      <c r="B580" s="58"/>
      <c r="C580" s="58"/>
      <c r="D580" s="58"/>
      <c r="E580" s="65"/>
      <c r="F580" s="58"/>
      <c r="G580" s="58"/>
      <c r="H580" s="58"/>
    </row>
    <row r="581" spans="1:8" s="68" customFormat="1" ht="15">
      <c r="A581" s="58"/>
      <c r="B581" s="58"/>
      <c r="C581" s="58"/>
      <c r="D581" s="58"/>
      <c r="E581" s="65"/>
      <c r="F581" s="58"/>
      <c r="G581" s="58"/>
      <c r="H581" s="58"/>
    </row>
    <row r="582" spans="1:8" s="68" customFormat="1" ht="15">
      <c r="A582" s="58"/>
      <c r="B582" s="58"/>
      <c r="C582" s="58"/>
      <c r="D582" s="58"/>
      <c r="E582" s="65"/>
      <c r="F582" s="58"/>
      <c r="G582" s="58"/>
      <c r="H582" s="58"/>
    </row>
    <row r="583" spans="1:8" s="68" customFormat="1" ht="15">
      <c r="A583" s="58"/>
      <c r="B583" s="58"/>
      <c r="C583" s="58"/>
      <c r="D583" s="58"/>
      <c r="E583" s="65"/>
      <c r="F583" s="58"/>
      <c r="G583" s="58"/>
      <c r="H583" s="58"/>
    </row>
    <row r="584" spans="1:8" s="68" customFormat="1" ht="15">
      <c r="A584" s="58"/>
      <c r="B584" s="58"/>
      <c r="C584" s="58"/>
      <c r="D584" s="58"/>
      <c r="E584" s="65"/>
      <c r="F584" s="58"/>
      <c r="G584" s="58"/>
      <c r="H584" s="58"/>
    </row>
    <row r="585" spans="1:8" s="68" customFormat="1" ht="15">
      <c r="A585" s="58"/>
      <c r="B585" s="58"/>
      <c r="C585" s="58"/>
      <c r="D585" s="58"/>
      <c r="E585" s="65"/>
      <c r="F585" s="58"/>
      <c r="G585" s="58"/>
      <c r="H585" s="58"/>
    </row>
    <row r="586" spans="1:8" s="68" customFormat="1" ht="15">
      <c r="A586" s="58"/>
      <c r="B586" s="58"/>
      <c r="C586" s="58"/>
      <c r="D586" s="58"/>
      <c r="E586" s="65"/>
      <c r="F586" s="58"/>
      <c r="G586" s="58"/>
      <c r="H586" s="58"/>
    </row>
    <row r="587" spans="1:8" s="68" customFormat="1" ht="15">
      <c r="A587" s="58"/>
      <c r="B587" s="58"/>
      <c r="C587" s="58"/>
      <c r="D587" s="58"/>
      <c r="E587" s="65"/>
      <c r="F587" s="58"/>
      <c r="G587" s="58"/>
      <c r="H587" s="58"/>
    </row>
    <row r="588" spans="1:8" s="68" customFormat="1" ht="15">
      <c r="A588" s="58"/>
      <c r="B588" s="58"/>
      <c r="C588" s="58"/>
      <c r="D588" s="58"/>
      <c r="E588" s="65"/>
      <c r="F588" s="58"/>
      <c r="G588" s="58"/>
      <c r="H588" s="58"/>
    </row>
    <row r="589" spans="1:8" s="68" customFormat="1" ht="15">
      <c r="A589" s="58"/>
      <c r="B589" s="58"/>
      <c r="C589" s="58"/>
      <c r="D589" s="58"/>
      <c r="E589" s="65"/>
      <c r="F589" s="58"/>
      <c r="G589" s="58"/>
      <c r="H589" s="58"/>
    </row>
    <row r="590" spans="1:8" s="68" customFormat="1" ht="15">
      <c r="A590" s="58"/>
      <c r="B590" s="58"/>
      <c r="C590" s="58"/>
      <c r="D590" s="58"/>
      <c r="E590" s="65"/>
      <c r="F590" s="58"/>
      <c r="G590" s="58"/>
      <c r="H590" s="58"/>
    </row>
    <row r="591" spans="1:8" s="68" customFormat="1" ht="15">
      <c r="A591" s="58"/>
      <c r="B591" s="58"/>
      <c r="C591" s="58"/>
      <c r="D591" s="58"/>
      <c r="E591" s="65"/>
      <c r="F591" s="58"/>
      <c r="G591" s="58"/>
      <c r="H591" s="58"/>
    </row>
    <row r="592" spans="1:8" s="68" customFormat="1" ht="15">
      <c r="A592" s="58"/>
      <c r="B592" s="58"/>
      <c r="C592" s="58"/>
      <c r="D592" s="58"/>
      <c r="E592" s="65"/>
      <c r="F592" s="58"/>
      <c r="G592" s="58"/>
      <c r="H592" s="58"/>
    </row>
    <row r="593" spans="1:8" s="68" customFormat="1" ht="15">
      <c r="A593" s="58"/>
      <c r="B593" s="58"/>
      <c r="C593" s="58"/>
      <c r="D593" s="58"/>
      <c r="E593" s="65"/>
      <c r="F593" s="58"/>
      <c r="G593" s="58"/>
      <c r="H593" s="58"/>
    </row>
    <row r="594" spans="1:8" s="68" customFormat="1" ht="15">
      <c r="A594" s="58"/>
      <c r="B594" s="58"/>
      <c r="C594" s="58"/>
      <c r="D594" s="58"/>
      <c r="E594" s="65"/>
      <c r="F594" s="58"/>
      <c r="G594" s="58"/>
      <c r="H594" s="58"/>
    </row>
    <row r="595" spans="1:8" s="68" customFormat="1" ht="15">
      <c r="A595" s="58"/>
      <c r="B595" s="58"/>
      <c r="C595" s="58"/>
      <c r="D595" s="58"/>
      <c r="E595" s="65"/>
      <c r="F595" s="58"/>
      <c r="G595" s="58"/>
      <c r="H595" s="58"/>
    </row>
    <row r="596" spans="1:8" s="68" customFormat="1" ht="15">
      <c r="A596" s="58"/>
      <c r="B596" s="58"/>
      <c r="C596" s="58"/>
      <c r="D596" s="58"/>
      <c r="E596" s="65"/>
      <c r="F596" s="58"/>
      <c r="G596" s="58"/>
      <c r="H596" s="58"/>
    </row>
    <row r="597" spans="1:8" s="68" customFormat="1" ht="15">
      <c r="A597" s="58"/>
      <c r="B597" s="58"/>
      <c r="C597" s="58"/>
      <c r="D597" s="58"/>
      <c r="E597" s="65"/>
      <c r="F597" s="58"/>
      <c r="G597" s="58"/>
      <c r="H597" s="58"/>
    </row>
    <row r="598" spans="1:8" s="68" customFormat="1" ht="15">
      <c r="A598" s="58"/>
      <c r="B598" s="58"/>
      <c r="C598" s="58"/>
      <c r="D598" s="58"/>
      <c r="E598" s="65"/>
      <c r="F598" s="58"/>
      <c r="G598" s="58"/>
      <c r="H598" s="58"/>
    </row>
    <row r="599" spans="1:8" s="68" customFormat="1" ht="15">
      <c r="A599" s="58"/>
      <c r="B599" s="58"/>
      <c r="C599" s="58"/>
      <c r="D599" s="58"/>
      <c r="E599" s="65"/>
      <c r="F599" s="58"/>
      <c r="G599" s="58"/>
      <c r="H599" s="58"/>
    </row>
    <row r="600" spans="1:8" s="68" customFormat="1" ht="15">
      <c r="A600" s="58"/>
      <c r="B600" s="58"/>
      <c r="C600" s="58"/>
      <c r="D600" s="58"/>
      <c r="E600" s="65"/>
      <c r="F600" s="58"/>
      <c r="G600" s="58"/>
      <c r="H600" s="58"/>
    </row>
    <row r="601" spans="1:8" s="68" customFormat="1" ht="15">
      <c r="A601" s="58"/>
      <c r="B601" s="58"/>
      <c r="C601" s="58"/>
      <c r="D601" s="58"/>
      <c r="E601" s="65"/>
      <c r="F601" s="58"/>
      <c r="G601" s="58"/>
      <c r="H601" s="58"/>
    </row>
    <row r="602" spans="1:8" s="68" customFormat="1" ht="15">
      <c r="A602" s="58"/>
      <c r="B602" s="58"/>
      <c r="C602" s="58"/>
      <c r="D602" s="58"/>
      <c r="E602" s="65"/>
      <c r="F602" s="58"/>
      <c r="G602" s="58"/>
      <c r="H602" s="58"/>
    </row>
    <row r="603" spans="1:8" s="68" customFormat="1" ht="15">
      <c r="A603" s="58"/>
      <c r="B603" s="58"/>
      <c r="C603" s="58"/>
      <c r="D603" s="58"/>
      <c r="E603" s="65"/>
      <c r="F603" s="58"/>
      <c r="G603" s="58"/>
      <c r="H603" s="58"/>
    </row>
    <row r="604" spans="1:8" s="68" customFormat="1" ht="15">
      <c r="A604" s="58"/>
      <c r="B604" s="58"/>
      <c r="C604" s="58"/>
      <c r="D604" s="58"/>
      <c r="E604" s="65"/>
      <c r="F604" s="58"/>
      <c r="G604" s="58"/>
      <c r="H604" s="58"/>
    </row>
    <row r="605" spans="1:8" s="68" customFormat="1" ht="15">
      <c r="A605" s="58"/>
      <c r="B605" s="58"/>
      <c r="C605" s="58"/>
      <c r="D605" s="58"/>
      <c r="E605" s="65"/>
      <c r="F605" s="58"/>
      <c r="G605" s="58"/>
      <c r="H605" s="58"/>
    </row>
    <row r="606" spans="1:8" s="68" customFormat="1" ht="15">
      <c r="A606" s="58"/>
      <c r="B606" s="58"/>
      <c r="C606" s="58"/>
      <c r="D606" s="58"/>
      <c r="E606" s="65"/>
      <c r="F606" s="58"/>
      <c r="G606" s="58"/>
      <c r="H606" s="58"/>
    </row>
    <row r="607" spans="1:8" s="68" customFormat="1" ht="15">
      <c r="A607" s="58"/>
      <c r="B607" s="58"/>
      <c r="C607" s="58"/>
      <c r="D607" s="58"/>
      <c r="E607" s="65"/>
      <c r="F607" s="58"/>
      <c r="G607" s="58"/>
      <c r="H607" s="58"/>
    </row>
    <row r="608" spans="1:8" s="68" customFormat="1" ht="15">
      <c r="A608" s="58"/>
      <c r="B608" s="58"/>
      <c r="C608" s="58"/>
      <c r="D608" s="58"/>
      <c r="E608" s="65"/>
      <c r="F608" s="58"/>
      <c r="G608" s="58"/>
      <c r="H608" s="58"/>
    </row>
    <row r="609" spans="1:8" s="68" customFormat="1" ht="15">
      <c r="A609" s="58"/>
      <c r="B609" s="58"/>
      <c r="C609" s="58"/>
      <c r="D609" s="58"/>
      <c r="E609" s="65"/>
      <c r="F609" s="58"/>
      <c r="G609" s="58"/>
      <c r="H609" s="58"/>
    </row>
    <row r="610" spans="1:8" s="68" customFormat="1" ht="15">
      <c r="A610" s="58"/>
      <c r="B610" s="58"/>
      <c r="C610" s="58"/>
      <c r="D610" s="58"/>
      <c r="E610" s="65"/>
      <c r="F610" s="58"/>
      <c r="G610" s="58"/>
      <c r="H610" s="58"/>
    </row>
    <row r="611" spans="1:8" s="68" customFormat="1" ht="15">
      <c r="A611" s="58"/>
      <c r="B611" s="58"/>
      <c r="C611" s="58"/>
      <c r="D611" s="58"/>
      <c r="E611" s="65"/>
      <c r="F611" s="58"/>
      <c r="G611" s="58"/>
      <c r="H611" s="58"/>
    </row>
    <row r="612" spans="1:8" s="68" customFormat="1" ht="15">
      <c r="A612" s="58"/>
      <c r="B612" s="58"/>
      <c r="C612" s="58"/>
      <c r="D612" s="58"/>
      <c r="E612" s="65"/>
      <c r="F612" s="58"/>
      <c r="G612" s="58"/>
      <c r="H612" s="58"/>
    </row>
    <row r="613" spans="1:8" s="68" customFormat="1" ht="15">
      <c r="A613" s="58"/>
      <c r="B613" s="58"/>
      <c r="C613" s="58"/>
      <c r="D613" s="58"/>
      <c r="E613" s="65"/>
      <c r="F613" s="58"/>
      <c r="G613" s="58"/>
      <c r="H613" s="58"/>
    </row>
    <row r="614" spans="1:8" s="68" customFormat="1" ht="15">
      <c r="A614" s="58"/>
      <c r="B614" s="58"/>
      <c r="C614" s="58"/>
      <c r="D614" s="58"/>
      <c r="E614" s="65"/>
      <c r="F614" s="58"/>
      <c r="G614" s="58"/>
      <c r="H614" s="58"/>
    </row>
    <row r="615" spans="1:8" s="68" customFormat="1" ht="15">
      <c r="A615" s="58"/>
      <c r="B615" s="58"/>
      <c r="C615" s="58"/>
      <c r="D615" s="58"/>
      <c r="E615" s="65"/>
      <c r="F615" s="58"/>
      <c r="G615" s="58"/>
      <c r="H615" s="58"/>
    </row>
    <row r="616" spans="1:8" s="68" customFormat="1" ht="15">
      <c r="A616" s="58"/>
      <c r="B616" s="58"/>
      <c r="C616" s="58"/>
      <c r="D616" s="58"/>
      <c r="E616" s="65"/>
      <c r="F616" s="58"/>
      <c r="G616" s="58"/>
      <c r="H616" s="58"/>
    </row>
    <row r="617" spans="1:8" s="68" customFormat="1" ht="15">
      <c r="A617" s="58"/>
      <c r="B617" s="58"/>
      <c r="C617" s="58"/>
      <c r="D617" s="58"/>
      <c r="E617" s="65"/>
      <c r="F617" s="58"/>
      <c r="G617" s="58"/>
      <c r="H617" s="58"/>
    </row>
    <row r="618" spans="1:8" s="68" customFormat="1" ht="15">
      <c r="A618" s="58"/>
      <c r="B618" s="58"/>
      <c r="C618" s="58"/>
      <c r="D618" s="58"/>
      <c r="E618" s="65"/>
      <c r="F618" s="58"/>
      <c r="G618" s="58"/>
      <c r="H618" s="58"/>
    </row>
    <row r="619" spans="1:8" s="68" customFormat="1" ht="15">
      <c r="A619" s="58"/>
      <c r="B619" s="58"/>
      <c r="C619" s="58"/>
      <c r="D619" s="58"/>
      <c r="E619" s="65"/>
      <c r="F619" s="58"/>
      <c r="G619" s="58"/>
      <c r="H619" s="58"/>
    </row>
    <row r="620" spans="1:8" s="68" customFormat="1" ht="15">
      <c r="A620" s="58"/>
      <c r="B620" s="58"/>
      <c r="C620" s="58"/>
      <c r="D620" s="58"/>
      <c r="E620" s="65"/>
      <c r="F620" s="58"/>
      <c r="G620" s="58"/>
      <c r="H620" s="58"/>
    </row>
    <row r="621" spans="1:8" s="68" customFormat="1" ht="15">
      <c r="A621" s="58"/>
      <c r="B621" s="58"/>
      <c r="C621" s="58"/>
      <c r="D621" s="58"/>
      <c r="E621" s="65"/>
      <c r="F621" s="58"/>
      <c r="G621" s="58"/>
      <c r="H621" s="58"/>
    </row>
    <row r="622" spans="1:8" s="68" customFormat="1" ht="15">
      <c r="A622" s="58"/>
      <c r="B622" s="58"/>
      <c r="C622" s="58"/>
      <c r="D622" s="58"/>
      <c r="E622" s="65"/>
      <c r="F622" s="58"/>
      <c r="G622" s="58"/>
      <c r="H622" s="58"/>
    </row>
    <row r="623" spans="1:8" s="68" customFormat="1" ht="15">
      <c r="A623" s="58"/>
      <c r="B623" s="58"/>
      <c r="C623" s="58"/>
      <c r="D623" s="58"/>
      <c r="E623" s="65"/>
      <c r="F623" s="58"/>
      <c r="G623" s="58"/>
      <c r="H623" s="58"/>
    </row>
    <row r="624" spans="1:8" s="68" customFormat="1" ht="15">
      <c r="A624" s="58"/>
      <c r="B624" s="58"/>
      <c r="C624" s="58"/>
      <c r="D624" s="58"/>
      <c r="E624" s="65"/>
      <c r="F624" s="58"/>
      <c r="G624" s="58"/>
      <c r="H624" s="58"/>
    </row>
    <row r="625" spans="1:8" s="68" customFormat="1" ht="15">
      <c r="A625" s="58"/>
      <c r="B625" s="58"/>
      <c r="C625" s="58"/>
      <c r="D625" s="58"/>
      <c r="E625" s="65"/>
      <c r="F625" s="58"/>
      <c r="G625" s="58"/>
      <c r="H625" s="58"/>
    </row>
    <row r="626" spans="1:8" s="68" customFormat="1" ht="15">
      <c r="A626" s="58"/>
      <c r="B626" s="58"/>
      <c r="C626" s="58"/>
      <c r="D626" s="58"/>
      <c r="E626" s="65"/>
      <c r="F626" s="58"/>
      <c r="G626" s="58"/>
      <c r="H626" s="58"/>
    </row>
    <row r="627" spans="1:8" s="68" customFormat="1" ht="15">
      <c r="A627" s="58"/>
      <c r="B627" s="58"/>
      <c r="C627" s="58"/>
      <c r="D627" s="58"/>
      <c r="E627" s="65"/>
      <c r="F627" s="58"/>
      <c r="G627" s="58"/>
      <c r="H627" s="58"/>
    </row>
    <row r="628" spans="1:8" s="68" customFormat="1" ht="15">
      <c r="A628" s="58"/>
      <c r="B628" s="58"/>
      <c r="C628" s="58"/>
      <c r="D628" s="58"/>
      <c r="E628" s="65"/>
      <c r="F628" s="58"/>
      <c r="G628" s="58"/>
      <c r="H628" s="58"/>
    </row>
    <row r="629" spans="1:8" s="68" customFormat="1" ht="15">
      <c r="A629" s="58"/>
      <c r="B629" s="58"/>
      <c r="C629" s="58"/>
      <c r="D629" s="58"/>
      <c r="E629" s="65"/>
      <c r="F629" s="58"/>
      <c r="G629" s="58"/>
      <c r="H629" s="58"/>
    </row>
    <row r="630" spans="1:8" s="68" customFormat="1" ht="15">
      <c r="A630" s="58"/>
      <c r="B630" s="58"/>
      <c r="C630" s="58"/>
      <c r="D630" s="58"/>
      <c r="E630" s="65"/>
      <c r="F630" s="58"/>
      <c r="G630" s="58"/>
      <c r="H630" s="58"/>
    </row>
    <row r="631" spans="1:8" s="68" customFormat="1" ht="15">
      <c r="A631" s="58"/>
      <c r="B631" s="58"/>
      <c r="C631" s="58"/>
      <c r="D631" s="58"/>
      <c r="E631" s="65"/>
      <c r="F631" s="58"/>
      <c r="G631" s="58"/>
      <c r="H631" s="58"/>
    </row>
    <row r="632" spans="1:8" s="68" customFormat="1" ht="15">
      <c r="A632" s="58"/>
      <c r="B632" s="58"/>
      <c r="C632" s="58"/>
      <c r="D632" s="58"/>
      <c r="E632" s="65"/>
      <c r="F632" s="58"/>
      <c r="G632" s="58"/>
      <c r="H632" s="58"/>
    </row>
    <row r="633" spans="1:8" s="68" customFormat="1" ht="15">
      <c r="A633" s="58"/>
      <c r="B633" s="58"/>
      <c r="C633" s="58"/>
      <c r="D633" s="58"/>
      <c r="E633" s="65"/>
      <c r="F633" s="58"/>
      <c r="G633" s="58"/>
      <c r="H633" s="58"/>
    </row>
    <row r="634" spans="1:8" s="68" customFormat="1" ht="15">
      <c r="A634" s="58"/>
      <c r="B634" s="58"/>
      <c r="C634" s="58"/>
      <c r="D634" s="58"/>
      <c r="E634" s="65"/>
      <c r="F634" s="58"/>
      <c r="G634" s="58"/>
      <c r="H634" s="58"/>
    </row>
    <row r="635" spans="1:8" s="68" customFormat="1" ht="15">
      <c r="A635" s="58"/>
      <c r="B635" s="58"/>
      <c r="C635" s="58"/>
      <c r="D635" s="58"/>
      <c r="E635" s="65"/>
      <c r="F635" s="58"/>
      <c r="G635" s="58"/>
      <c r="H635" s="58"/>
    </row>
    <row r="636" spans="1:8" s="68" customFormat="1" ht="15">
      <c r="A636" s="58"/>
      <c r="B636" s="58"/>
      <c r="C636" s="58"/>
      <c r="D636" s="58"/>
      <c r="E636" s="65"/>
      <c r="F636" s="58"/>
      <c r="G636" s="58"/>
      <c r="H636" s="58"/>
    </row>
    <row r="637" spans="1:8" s="68" customFormat="1" ht="15">
      <c r="A637" s="58"/>
      <c r="B637" s="58"/>
      <c r="C637" s="58"/>
      <c r="D637" s="58"/>
      <c r="E637" s="65"/>
      <c r="F637" s="58"/>
      <c r="G637" s="58"/>
      <c r="H637" s="58"/>
    </row>
    <row r="638" spans="1:8" s="68" customFormat="1" ht="15">
      <c r="A638" s="58"/>
      <c r="B638" s="58"/>
      <c r="C638" s="58"/>
      <c r="D638" s="58"/>
      <c r="E638" s="65"/>
      <c r="F638" s="58"/>
      <c r="G638" s="58"/>
      <c r="H638" s="58"/>
    </row>
    <row r="639" spans="1:8" s="68" customFormat="1" ht="15">
      <c r="A639" s="58"/>
      <c r="B639" s="58"/>
      <c r="C639" s="58"/>
      <c r="D639" s="58"/>
      <c r="E639" s="65"/>
      <c r="F639" s="58"/>
      <c r="G639" s="58"/>
      <c r="H639" s="58"/>
    </row>
    <row r="640" spans="1:8" s="68" customFormat="1" ht="15">
      <c r="A640" s="58"/>
      <c r="B640" s="58"/>
      <c r="C640" s="58"/>
      <c r="D640" s="58"/>
      <c r="E640" s="65"/>
      <c r="F640" s="58"/>
      <c r="G640" s="58"/>
      <c r="H640" s="58"/>
    </row>
    <row r="641" spans="1:8" s="68" customFormat="1" ht="15">
      <c r="A641" s="58"/>
      <c r="B641" s="58"/>
      <c r="C641" s="58"/>
      <c r="D641" s="58"/>
      <c r="E641" s="65"/>
      <c r="F641" s="58"/>
      <c r="G641" s="58"/>
      <c r="H641" s="58"/>
    </row>
    <row r="642" spans="1:8" s="68" customFormat="1" ht="15">
      <c r="A642" s="58"/>
      <c r="B642" s="58"/>
      <c r="C642" s="58"/>
      <c r="D642" s="58"/>
      <c r="E642" s="65"/>
      <c r="F642" s="58"/>
      <c r="G642" s="58"/>
      <c r="H642" s="58"/>
    </row>
    <row r="643" spans="1:8" s="68" customFormat="1" ht="15">
      <c r="A643" s="58"/>
      <c r="B643" s="58"/>
      <c r="C643" s="58"/>
      <c r="D643" s="58"/>
      <c r="E643" s="65"/>
      <c r="F643" s="58"/>
      <c r="G643" s="58"/>
      <c r="H643" s="58"/>
    </row>
    <row r="644" spans="1:8" s="68" customFormat="1" ht="15">
      <c r="A644" s="58"/>
      <c r="B644" s="58"/>
      <c r="C644" s="58"/>
      <c r="D644" s="58"/>
      <c r="E644" s="65"/>
      <c r="F644" s="58"/>
      <c r="G644" s="58"/>
      <c r="H644" s="58"/>
    </row>
    <row r="645" spans="1:8" s="68" customFormat="1" ht="15">
      <c r="A645" s="58"/>
      <c r="B645" s="58"/>
      <c r="C645" s="58"/>
      <c r="D645" s="58"/>
      <c r="E645" s="65"/>
      <c r="F645" s="58"/>
      <c r="G645" s="58"/>
      <c r="H645" s="58"/>
    </row>
    <row r="646" spans="1:8" s="68" customFormat="1" ht="15">
      <c r="A646" s="58"/>
      <c r="B646" s="58"/>
      <c r="C646" s="58"/>
      <c r="D646" s="58"/>
      <c r="E646" s="65"/>
      <c r="F646" s="58"/>
      <c r="G646" s="58"/>
      <c r="H646" s="58"/>
    </row>
    <row r="647" spans="1:8" s="68" customFormat="1" ht="15">
      <c r="A647" s="58"/>
      <c r="B647" s="58"/>
      <c r="C647" s="58"/>
      <c r="D647" s="58"/>
      <c r="E647" s="65"/>
      <c r="F647" s="58"/>
      <c r="G647" s="58"/>
      <c r="H647" s="58"/>
    </row>
    <row r="648" spans="1:8" s="68" customFormat="1" ht="15">
      <c r="A648" s="58"/>
      <c r="B648" s="58"/>
      <c r="C648" s="58"/>
      <c r="D648" s="58"/>
      <c r="E648" s="65"/>
      <c r="F648" s="58"/>
      <c r="G648" s="58"/>
      <c r="H648" s="58"/>
    </row>
    <row r="649" spans="1:8" s="68" customFormat="1" ht="15">
      <c r="A649" s="58"/>
      <c r="B649" s="58"/>
      <c r="C649" s="58"/>
      <c r="D649" s="58"/>
      <c r="E649" s="65"/>
      <c r="F649" s="58"/>
      <c r="G649" s="58"/>
      <c r="H649" s="58"/>
    </row>
    <row r="650" spans="1:8" s="68" customFormat="1" ht="15">
      <c r="A650" s="58"/>
      <c r="B650" s="58"/>
      <c r="C650" s="58"/>
      <c r="D650" s="58"/>
      <c r="E650" s="65"/>
      <c r="F650" s="58"/>
      <c r="G650" s="58"/>
      <c r="H650" s="58"/>
    </row>
    <row r="651" spans="1:8" s="68" customFormat="1" ht="15">
      <c r="A651" s="58"/>
      <c r="B651" s="58"/>
      <c r="C651" s="58"/>
      <c r="D651" s="58"/>
      <c r="E651" s="65"/>
      <c r="F651" s="58"/>
      <c r="G651" s="58"/>
      <c r="H651" s="58"/>
    </row>
    <row r="652" spans="1:8" s="68" customFormat="1" ht="15">
      <c r="A652" s="58"/>
      <c r="B652" s="58"/>
      <c r="C652" s="58"/>
      <c r="D652" s="58"/>
      <c r="E652" s="65"/>
      <c r="F652" s="58"/>
      <c r="G652" s="58"/>
      <c r="H652" s="58"/>
    </row>
    <row r="653" spans="1:8" s="68" customFormat="1" ht="15">
      <c r="A653" s="58"/>
      <c r="B653" s="58"/>
      <c r="C653" s="58"/>
      <c r="D653" s="58"/>
      <c r="E653" s="65"/>
      <c r="F653" s="58"/>
      <c r="G653" s="58"/>
      <c r="H653" s="58"/>
    </row>
    <row r="654" spans="1:8" s="68" customFormat="1" ht="15">
      <c r="A654" s="58"/>
      <c r="B654" s="58"/>
      <c r="C654" s="58"/>
      <c r="D654" s="58"/>
      <c r="E654" s="65"/>
      <c r="F654" s="58"/>
      <c r="G654" s="58"/>
      <c r="H654" s="58"/>
    </row>
    <row r="655" spans="1:8" s="68" customFormat="1" ht="15">
      <c r="A655" s="58"/>
      <c r="B655" s="58"/>
      <c r="C655" s="58"/>
      <c r="D655" s="58"/>
      <c r="E655" s="65"/>
      <c r="F655" s="58"/>
      <c r="G655" s="58"/>
      <c r="H655" s="58"/>
    </row>
    <row r="656" spans="1:8" s="68" customFormat="1" ht="15">
      <c r="A656" s="58"/>
      <c r="B656" s="58"/>
      <c r="C656" s="58"/>
      <c r="D656" s="58"/>
      <c r="E656" s="65"/>
      <c r="F656" s="58"/>
      <c r="G656" s="58"/>
      <c r="H656" s="58"/>
    </row>
    <row r="657" spans="1:8" s="68" customFormat="1" ht="15">
      <c r="A657" s="58"/>
      <c r="B657" s="58"/>
      <c r="C657" s="58"/>
      <c r="D657" s="58"/>
      <c r="E657" s="65"/>
      <c r="F657" s="58"/>
      <c r="G657" s="58"/>
      <c r="H657" s="58"/>
    </row>
    <row r="658" spans="1:8" s="68" customFormat="1" ht="15">
      <c r="A658" s="58"/>
      <c r="B658" s="58"/>
      <c r="C658" s="58"/>
      <c r="D658" s="58"/>
      <c r="E658" s="65"/>
      <c r="F658" s="58"/>
      <c r="G658" s="58"/>
      <c r="H658" s="58"/>
    </row>
    <row r="659" spans="1:8" s="68" customFormat="1" ht="15">
      <c r="A659" s="58"/>
      <c r="B659" s="58"/>
      <c r="C659" s="58"/>
      <c r="D659" s="58"/>
      <c r="E659" s="65"/>
      <c r="F659" s="58"/>
      <c r="G659" s="58"/>
      <c r="H659" s="58"/>
    </row>
    <row r="660" spans="1:8" s="68" customFormat="1" ht="15">
      <c r="A660" s="58"/>
      <c r="B660" s="58"/>
      <c r="C660" s="58"/>
      <c r="D660" s="58"/>
      <c r="E660" s="65"/>
      <c r="F660" s="58"/>
      <c r="G660" s="58"/>
      <c r="H660" s="58"/>
    </row>
    <row r="661" spans="1:8" s="68" customFormat="1" ht="15">
      <c r="A661" s="58"/>
      <c r="B661" s="58"/>
      <c r="C661" s="58"/>
      <c r="D661" s="58"/>
      <c r="E661" s="65"/>
      <c r="F661" s="58"/>
      <c r="G661" s="58"/>
      <c r="H661" s="58"/>
    </row>
    <row r="662" spans="1:8" s="68" customFormat="1" ht="15">
      <c r="A662" s="58"/>
      <c r="B662" s="58"/>
      <c r="C662" s="58"/>
      <c r="D662" s="58"/>
      <c r="E662" s="65"/>
      <c r="F662" s="58"/>
      <c r="G662" s="58"/>
      <c r="H662" s="58"/>
    </row>
    <row r="663" spans="1:8" s="68" customFormat="1" ht="15">
      <c r="A663" s="58"/>
      <c r="B663" s="58"/>
      <c r="C663" s="58"/>
      <c r="D663" s="58"/>
      <c r="E663" s="65"/>
      <c r="F663" s="58"/>
      <c r="G663" s="58"/>
      <c r="H663" s="58"/>
    </row>
    <row r="664" spans="1:8" s="68" customFormat="1" ht="15">
      <c r="A664" s="58"/>
      <c r="B664" s="58"/>
      <c r="C664" s="58"/>
      <c r="D664" s="58"/>
      <c r="E664" s="65"/>
      <c r="F664" s="58"/>
      <c r="G664" s="58"/>
      <c r="H664" s="58"/>
    </row>
    <row r="665" spans="1:8" s="68" customFormat="1" ht="15">
      <c r="A665" s="58"/>
      <c r="B665" s="58"/>
      <c r="C665" s="58"/>
      <c r="D665" s="58"/>
      <c r="E665" s="65"/>
      <c r="F665" s="58"/>
      <c r="G665" s="58"/>
      <c r="H665" s="58"/>
    </row>
    <row r="666" spans="1:8" s="68" customFormat="1" ht="15">
      <c r="A666" s="58"/>
      <c r="B666" s="58"/>
      <c r="C666" s="58"/>
      <c r="D666" s="58"/>
      <c r="E666" s="65"/>
      <c r="F666" s="58"/>
      <c r="G666" s="58"/>
      <c r="H666" s="58"/>
    </row>
    <row r="667" spans="1:8" s="68" customFormat="1" ht="15">
      <c r="A667" s="58"/>
      <c r="B667" s="58"/>
      <c r="C667" s="58"/>
      <c r="D667" s="58"/>
      <c r="E667" s="65"/>
      <c r="F667" s="58"/>
      <c r="G667" s="58"/>
      <c r="H667" s="58"/>
    </row>
    <row r="668" spans="1:8" s="68" customFormat="1" ht="15">
      <c r="A668" s="58"/>
      <c r="B668" s="58"/>
      <c r="C668" s="58"/>
      <c r="D668" s="58"/>
      <c r="E668" s="65"/>
      <c r="F668" s="58"/>
      <c r="G668" s="58"/>
      <c r="H668" s="58"/>
    </row>
    <row r="669" spans="1:8" s="68" customFormat="1" ht="15">
      <c r="A669" s="58"/>
      <c r="B669" s="58"/>
      <c r="C669" s="58"/>
      <c r="D669" s="58"/>
      <c r="E669" s="65"/>
      <c r="F669" s="58"/>
      <c r="G669" s="58"/>
      <c r="H669" s="58"/>
    </row>
    <row r="670" spans="1:8" s="68" customFormat="1" ht="15">
      <c r="A670" s="58"/>
      <c r="B670" s="58"/>
      <c r="C670" s="58"/>
      <c r="D670" s="58"/>
      <c r="E670" s="65"/>
      <c r="F670" s="58"/>
      <c r="G670" s="58"/>
      <c r="H670" s="58"/>
    </row>
    <row r="671" spans="1:8" s="68" customFormat="1" ht="15">
      <c r="A671" s="58"/>
      <c r="B671" s="58"/>
      <c r="C671" s="58"/>
      <c r="D671" s="58"/>
      <c r="E671" s="65"/>
      <c r="F671" s="58"/>
      <c r="G671" s="58"/>
      <c r="H671" s="58"/>
    </row>
    <row r="672" spans="1:8" s="68" customFormat="1" ht="15">
      <c r="A672" s="58"/>
      <c r="B672" s="58"/>
      <c r="C672" s="58"/>
      <c r="D672" s="58"/>
      <c r="E672" s="65"/>
      <c r="F672" s="58"/>
      <c r="G672" s="58"/>
      <c r="H672" s="58"/>
    </row>
    <row r="673" spans="1:8" s="68" customFormat="1" ht="15">
      <c r="A673" s="58"/>
      <c r="B673" s="58"/>
      <c r="C673" s="58"/>
      <c r="D673" s="58"/>
      <c r="E673" s="65"/>
      <c r="F673" s="58"/>
      <c r="G673" s="58"/>
      <c r="H673" s="58"/>
    </row>
    <row r="674" spans="1:8" s="68" customFormat="1" ht="15">
      <c r="A674" s="58"/>
      <c r="B674" s="58"/>
      <c r="C674" s="58"/>
      <c r="D674" s="58"/>
      <c r="E674" s="65"/>
      <c r="F674" s="58"/>
      <c r="G674" s="58"/>
      <c r="H674" s="58"/>
    </row>
    <row r="675" spans="1:8" s="68" customFormat="1" ht="15">
      <c r="A675" s="58"/>
      <c r="B675" s="58"/>
      <c r="C675" s="58"/>
      <c r="D675" s="58"/>
      <c r="E675" s="65"/>
      <c r="F675" s="58"/>
      <c r="G675" s="58"/>
      <c r="H675" s="58"/>
    </row>
    <row r="676" spans="1:8" s="68" customFormat="1" ht="15">
      <c r="A676" s="58"/>
      <c r="B676" s="58"/>
      <c r="C676" s="58"/>
      <c r="D676" s="58"/>
      <c r="E676" s="65"/>
      <c r="F676" s="58"/>
      <c r="G676" s="58"/>
      <c r="H676" s="58"/>
    </row>
    <row r="677" spans="1:8" s="68" customFormat="1" ht="15">
      <c r="A677" s="58"/>
      <c r="B677" s="58"/>
      <c r="C677" s="58"/>
      <c r="D677" s="58"/>
      <c r="E677" s="65"/>
      <c r="F677" s="58"/>
      <c r="G677" s="58"/>
      <c r="H677" s="58"/>
    </row>
    <row r="678" spans="1:8" s="68" customFormat="1" ht="15">
      <c r="A678" s="58"/>
      <c r="B678" s="58"/>
      <c r="C678" s="58"/>
      <c r="D678" s="58"/>
      <c r="E678" s="65"/>
      <c r="F678" s="58"/>
      <c r="G678" s="58"/>
      <c r="H678" s="58"/>
    </row>
    <row r="679" spans="1:8" s="68" customFormat="1" ht="15">
      <c r="A679" s="58"/>
      <c r="B679" s="58"/>
      <c r="C679" s="58"/>
      <c r="D679" s="58"/>
      <c r="E679" s="65"/>
      <c r="F679" s="58"/>
      <c r="G679" s="58"/>
      <c r="H679" s="58"/>
    </row>
    <row r="680" spans="1:8" s="68" customFormat="1" ht="15">
      <c r="A680" s="58"/>
      <c r="B680" s="58"/>
      <c r="C680" s="58"/>
      <c r="D680" s="58"/>
      <c r="E680" s="65"/>
      <c r="F680" s="58"/>
      <c r="G680" s="58"/>
      <c r="H680" s="58"/>
    </row>
    <row r="681" spans="1:8" s="68" customFormat="1" ht="15">
      <c r="A681" s="58"/>
      <c r="B681" s="58"/>
      <c r="C681" s="58"/>
      <c r="D681" s="58"/>
      <c r="E681" s="65"/>
      <c r="F681" s="58"/>
      <c r="G681" s="58"/>
      <c r="H681" s="58"/>
    </row>
    <row r="682" spans="1:8" s="68" customFormat="1" ht="15">
      <c r="A682" s="58"/>
      <c r="B682" s="58"/>
      <c r="C682" s="58"/>
      <c r="D682" s="58"/>
      <c r="E682" s="65"/>
      <c r="F682" s="58"/>
      <c r="G682" s="58"/>
      <c r="H682" s="58"/>
    </row>
    <row r="683" spans="1:8" s="68" customFormat="1" ht="15">
      <c r="A683" s="58"/>
      <c r="B683" s="58"/>
      <c r="C683" s="58"/>
      <c r="D683" s="58"/>
      <c r="E683" s="65"/>
      <c r="F683" s="58"/>
      <c r="G683" s="58"/>
      <c r="H683" s="58"/>
    </row>
    <row r="684" spans="1:8" s="68" customFormat="1" ht="15">
      <c r="A684" s="58"/>
      <c r="B684" s="58"/>
      <c r="C684" s="58"/>
      <c r="D684" s="58"/>
      <c r="E684" s="65"/>
      <c r="F684" s="58"/>
      <c r="G684" s="58"/>
      <c r="H684" s="58"/>
    </row>
    <row r="685" spans="1:8" s="68" customFormat="1" ht="15">
      <c r="A685" s="58"/>
      <c r="B685" s="58"/>
      <c r="C685" s="58"/>
      <c r="D685" s="58"/>
      <c r="E685" s="65"/>
      <c r="F685" s="58"/>
      <c r="G685" s="58"/>
      <c r="H685" s="58"/>
    </row>
    <row r="686" spans="1:8" s="68" customFormat="1" ht="15">
      <c r="A686" s="58"/>
      <c r="B686" s="58"/>
      <c r="C686" s="58"/>
      <c r="D686" s="58"/>
      <c r="E686" s="65"/>
      <c r="F686" s="58"/>
      <c r="G686" s="58"/>
      <c r="H686" s="58"/>
    </row>
    <row r="687" spans="1:8" s="68" customFormat="1" ht="15">
      <c r="A687" s="58"/>
      <c r="B687" s="58"/>
      <c r="C687" s="58"/>
      <c r="D687" s="58"/>
      <c r="E687" s="65"/>
      <c r="F687" s="58"/>
      <c r="G687" s="58"/>
      <c r="H687" s="58"/>
    </row>
    <row r="688" spans="1:8" s="68" customFormat="1" ht="15">
      <c r="A688" s="58"/>
      <c r="B688" s="58"/>
      <c r="C688" s="58"/>
      <c r="D688" s="58"/>
      <c r="E688" s="65"/>
      <c r="F688" s="58"/>
      <c r="G688" s="58"/>
      <c r="H688" s="58"/>
    </row>
    <row r="689" spans="1:8" s="68" customFormat="1" ht="15">
      <c r="A689" s="58"/>
      <c r="B689" s="58"/>
      <c r="C689" s="58"/>
      <c r="D689" s="58"/>
      <c r="E689" s="65"/>
      <c r="F689" s="58"/>
      <c r="G689" s="58"/>
      <c r="H689" s="58"/>
    </row>
    <row r="690" spans="1:8" s="68" customFormat="1" ht="15">
      <c r="A690" s="58"/>
      <c r="B690" s="58"/>
      <c r="C690" s="58"/>
      <c r="D690" s="58"/>
      <c r="E690" s="65"/>
      <c r="F690" s="58"/>
      <c r="G690" s="58"/>
      <c r="H690" s="58"/>
    </row>
    <row r="691" spans="1:8" s="68" customFormat="1" ht="15">
      <c r="A691" s="58"/>
      <c r="B691" s="58"/>
      <c r="C691" s="58"/>
      <c r="D691" s="58"/>
      <c r="E691" s="65"/>
      <c r="F691" s="58"/>
      <c r="G691" s="58"/>
      <c r="H691" s="58"/>
    </row>
    <row r="692" spans="1:8" s="68" customFormat="1" ht="15">
      <c r="A692" s="58"/>
      <c r="B692" s="58"/>
      <c r="C692" s="58"/>
      <c r="D692" s="58"/>
      <c r="E692" s="65"/>
      <c r="F692" s="58"/>
      <c r="G692" s="58"/>
      <c r="H692" s="58"/>
    </row>
    <row r="693" spans="1:8" s="68" customFormat="1" ht="15">
      <c r="A693" s="58"/>
      <c r="B693" s="58"/>
      <c r="C693" s="58"/>
      <c r="D693" s="58"/>
      <c r="E693" s="65"/>
      <c r="F693" s="58"/>
      <c r="G693" s="58"/>
      <c r="H693" s="58"/>
    </row>
    <row r="694" spans="1:8" s="68" customFormat="1" ht="15">
      <c r="A694" s="58"/>
      <c r="B694" s="58"/>
      <c r="C694" s="58"/>
      <c r="D694" s="58"/>
      <c r="E694" s="65"/>
      <c r="F694" s="58"/>
      <c r="G694" s="58"/>
      <c r="H694" s="58"/>
    </row>
    <row r="695" spans="1:8" s="68" customFormat="1" ht="15">
      <c r="A695" s="58"/>
      <c r="B695" s="58"/>
      <c r="C695" s="58"/>
      <c r="D695" s="58"/>
      <c r="E695" s="65"/>
      <c r="F695" s="58"/>
      <c r="G695" s="58"/>
      <c r="H695" s="58"/>
    </row>
    <row r="696" spans="1:8" s="68" customFormat="1" ht="15">
      <c r="A696" s="58"/>
      <c r="B696" s="58"/>
      <c r="C696" s="58"/>
      <c r="D696" s="58"/>
      <c r="E696" s="65"/>
      <c r="F696" s="58"/>
      <c r="G696" s="58"/>
      <c r="H696" s="58"/>
    </row>
    <row r="697" spans="1:8" s="68" customFormat="1" ht="15">
      <c r="A697" s="58"/>
      <c r="B697" s="58"/>
      <c r="C697" s="58"/>
      <c r="D697" s="58"/>
      <c r="E697" s="65"/>
      <c r="F697" s="58"/>
      <c r="G697" s="58"/>
      <c r="H697" s="58"/>
    </row>
    <row r="698" spans="1:8" s="68" customFormat="1" ht="15">
      <c r="A698" s="58"/>
      <c r="B698" s="58"/>
      <c r="C698" s="58"/>
      <c r="D698" s="58"/>
      <c r="E698" s="65"/>
      <c r="F698" s="58"/>
      <c r="G698" s="58"/>
      <c r="H698" s="58"/>
    </row>
    <row r="699" spans="1:8" s="68" customFormat="1" ht="15">
      <c r="A699" s="58"/>
      <c r="B699" s="58"/>
      <c r="C699" s="58"/>
      <c r="D699" s="58"/>
      <c r="E699" s="65"/>
      <c r="F699" s="58"/>
      <c r="G699" s="58"/>
      <c r="H699" s="58"/>
    </row>
    <row r="700" spans="1:8" s="68" customFormat="1" ht="15">
      <c r="A700" s="58"/>
      <c r="B700" s="58"/>
      <c r="C700" s="58"/>
      <c r="D700" s="58"/>
      <c r="E700" s="65"/>
      <c r="F700" s="58"/>
      <c r="G700" s="58"/>
      <c r="H700" s="58"/>
    </row>
    <row r="701" spans="1:8" s="68" customFormat="1" ht="15">
      <c r="A701" s="58"/>
      <c r="B701" s="58"/>
      <c r="C701" s="58"/>
      <c r="D701" s="58"/>
      <c r="E701" s="65"/>
      <c r="F701" s="58"/>
      <c r="G701" s="58"/>
      <c r="H701" s="58"/>
    </row>
    <row r="702" spans="1:8" s="68" customFormat="1" ht="15">
      <c r="A702" s="58"/>
      <c r="B702" s="58"/>
      <c r="C702" s="58"/>
      <c r="D702" s="58"/>
      <c r="E702" s="65"/>
      <c r="F702" s="58"/>
      <c r="G702" s="58"/>
      <c r="H702" s="58"/>
    </row>
    <row r="703" spans="1:8" s="68" customFormat="1" ht="15">
      <c r="A703" s="58"/>
      <c r="B703" s="58"/>
      <c r="C703" s="58"/>
      <c r="D703" s="58"/>
      <c r="E703" s="65"/>
      <c r="F703" s="58"/>
      <c r="G703" s="58"/>
      <c r="H703" s="58"/>
    </row>
    <row r="704" spans="1:8" s="68" customFormat="1" ht="15">
      <c r="A704" s="58"/>
      <c r="B704" s="58"/>
      <c r="C704" s="58"/>
      <c r="D704" s="58"/>
      <c r="E704" s="65"/>
      <c r="F704" s="58"/>
      <c r="G704" s="58"/>
      <c r="H704" s="58"/>
    </row>
    <row r="705" spans="1:8" s="68" customFormat="1" ht="15">
      <c r="A705" s="58"/>
      <c r="B705" s="58"/>
      <c r="C705" s="58"/>
      <c r="D705" s="58"/>
      <c r="E705" s="65"/>
      <c r="F705" s="58"/>
      <c r="G705" s="58"/>
      <c r="H705" s="58"/>
    </row>
    <row r="706" spans="1:8" s="68" customFormat="1" ht="15">
      <c r="A706" s="58"/>
      <c r="B706" s="58"/>
      <c r="C706" s="58"/>
      <c r="D706" s="58"/>
      <c r="E706" s="65"/>
      <c r="F706" s="58"/>
      <c r="G706" s="58"/>
      <c r="H706" s="58"/>
    </row>
    <row r="707" spans="1:8" s="68" customFormat="1" ht="15">
      <c r="A707" s="58"/>
      <c r="B707" s="58"/>
      <c r="C707" s="58"/>
      <c r="D707" s="58"/>
      <c r="E707" s="65"/>
      <c r="F707" s="58"/>
      <c r="G707" s="58"/>
      <c r="H707" s="58"/>
    </row>
    <row r="708" spans="1:8" s="68" customFormat="1" ht="15">
      <c r="A708" s="58"/>
      <c r="B708" s="58"/>
      <c r="C708" s="58"/>
      <c r="D708" s="58"/>
      <c r="E708" s="65"/>
      <c r="F708" s="58"/>
      <c r="G708" s="58"/>
      <c r="H708" s="58"/>
    </row>
    <row r="709" spans="1:8" s="68" customFormat="1" ht="15">
      <c r="A709" s="58"/>
      <c r="B709" s="58"/>
      <c r="C709" s="58"/>
      <c r="D709" s="58"/>
      <c r="E709" s="65"/>
      <c r="F709" s="58"/>
      <c r="G709" s="58"/>
      <c r="H709" s="58"/>
    </row>
    <row r="710" spans="1:8" s="68" customFormat="1" ht="15">
      <c r="A710" s="58"/>
      <c r="B710" s="58"/>
      <c r="C710" s="58"/>
      <c r="D710" s="58"/>
      <c r="E710" s="65"/>
      <c r="F710" s="58"/>
      <c r="G710" s="58"/>
      <c r="H710" s="58"/>
    </row>
    <row r="711" spans="1:8" s="68" customFormat="1" ht="15">
      <c r="A711" s="58"/>
      <c r="B711" s="58"/>
      <c r="C711" s="58"/>
      <c r="D711" s="58"/>
      <c r="E711" s="65"/>
      <c r="F711" s="58"/>
      <c r="G711" s="58"/>
      <c r="H711" s="58"/>
    </row>
    <row r="712" spans="1:8" s="68" customFormat="1" ht="15">
      <c r="A712" s="58"/>
      <c r="B712" s="58"/>
      <c r="C712" s="58"/>
      <c r="D712" s="58"/>
      <c r="E712" s="65"/>
      <c r="F712" s="58"/>
      <c r="G712" s="58"/>
      <c r="H712" s="58"/>
    </row>
    <row r="713" spans="1:8" s="68" customFormat="1" ht="15">
      <c r="A713" s="58"/>
      <c r="B713" s="58"/>
      <c r="C713" s="58"/>
      <c r="D713" s="58"/>
      <c r="E713" s="65"/>
      <c r="F713" s="58"/>
      <c r="G713" s="58"/>
      <c r="H713" s="58"/>
    </row>
    <row r="714" spans="1:8" s="68" customFormat="1" ht="15">
      <c r="A714" s="58"/>
      <c r="B714" s="58"/>
      <c r="C714" s="58"/>
      <c r="D714" s="58"/>
      <c r="E714" s="65"/>
      <c r="F714" s="58"/>
      <c r="G714" s="58"/>
      <c r="H714" s="58"/>
    </row>
    <row r="715" spans="1:8" s="68" customFormat="1" ht="15">
      <c r="A715" s="58"/>
      <c r="B715" s="58"/>
      <c r="C715" s="58"/>
      <c r="D715" s="58"/>
      <c r="E715" s="65"/>
      <c r="F715" s="58"/>
      <c r="G715" s="58"/>
      <c r="H715" s="58"/>
    </row>
    <row r="716" spans="1:8" s="68" customFormat="1" ht="15">
      <c r="A716" s="58"/>
      <c r="B716" s="58"/>
      <c r="C716" s="58"/>
      <c r="D716" s="58"/>
      <c r="E716" s="65"/>
      <c r="F716" s="58"/>
      <c r="G716" s="58"/>
      <c r="H716" s="58"/>
    </row>
    <row r="717" spans="1:8" s="68" customFormat="1" ht="15">
      <c r="A717" s="58"/>
      <c r="B717" s="58"/>
      <c r="C717" s="58"/>
      <c r="D717" s="58"/>
      <c r="E717" s="65"/>
      <c r="F717" s="58"/>
      <c r="G717" s="58"/>
      <c r="H717" s="58"/>
    </row>
    <row r="718" spans="1:8" s="68" customFormat="1" ht="15">
      <c r="A718" s="58"/>
      <c r="B718" s="58"/>
      <c r="C718" s="58"/>
      <c r="D718" s="58"/>
      <c r="E718" s="65"/>
      <c r="F718" s="58"/>
      <c r="G718" s="58"/>
      <c r="H718" s="58"/>
    </row>
    <row r="719" spans="1:8" s="68" customFormat="1" ht="15">
      <c r="A719" s="58"/>
      <c r="B719" s="58"/>
      <c r="C719" s="58"/>
      <c r="D719" s="58"/>
      <c r="E719" s="65"/>
      <c r="F719" s="58"/>
      <c r="G719" s="58"/>
      <c r="H719" s="58"/>
    </row>
    <row r="720" spans="1:8" s="68" customFormat="1" ht="15">
      <c r="A720" s="58"/>
      <c r="B720" s="58"/>
      <c r="C720" s="58"/>
      <c r="D720" s="58"/>
      <c r="E720" s="65"/>
      <c r="F720" s="58"/>
      <c r="G720" s="58"/>
      <c r="H720" s="58"/>
    </row>
    <row r="721" spans="1:8" s="68" customFormat="1" ht="15">
      <c r="A721" s="58"/>
      <c r="B721" s="58"/>
      <c r="C721" s="58"/>
      <c r="D721" s="58"/>
      <c r="E721" s="65"/>
      <c r="F721" s="58"/>
      <c r="G721" s="58"/>
      <c r="H721" s="58"/>
    </row>
    <row r="722" spans="1:8" s="68" customFormat="1" ht="15">
      <c r="A722" s="58"/>
      <c r="B722" s="58"/>
      <c r="C722" s="58"/>
      <c r="D722" s="58"/>
      <c r="E722" s="65"/>
      <c r="F722" s="58"/>
      <c r="G722" s="58"/>
      <c r="H722" s="58"/>
    </row>
    <row r="723" spans="1:8" s="68" customFormat="1" ht="15">
      <c r="A723" s="58"/>
      <c r="B723" s="58"/>
      <c r="C723" s="58"/>
      <c r="D723" s="58"/>
      <c r="E723" s="65"/>
      <c r="F723" s="58"/>
      <c r="G723" s="58"/>
      <c r="H723" s="58"/>
    </row>
    <row r="724" spans="1:8" s="68" customFormat="1" ht="15">
      <c r="A724" s="58"/>
      <c r="B724" s="58"/>
      <c r="C724" s="58"/>
      <c r="D724" s="58"/>
      <c r="E724" s="65"/>
      <c r="F724" s="58"/>
      <c r="G724" s="58"/>
      <c r="H724" s="58"/>
    </row>
    <row r="725" spans="1:8" s="68" customFormat="1" ht="15">
      <c r="A725" s="58"/>
      <c r="B725" s="58"/>
      <c r="C725" s="58"/>
      <c r="D725" s="58"/>
      <c r="E725" s="65"/>
      <c r="F725" s="58"/>
      <c r="G725" s="58"/>
      <c r="H725" s="58"/>
    </row>
    <row r="726" spans="1:8" s="68" customFormat="1" ht="15">
      <c r="A726" s="58"/>
      <c r="B726" s="58"/>
      <c r="C726" s="58"/>
      <c r="D726" s="58"/>
      <c r="E726" s="65"/>
      <c r="F726" s="58"/>
      <c r="G726" s="58"/>
      <c r="H726" s="58"/>
    </row>
    <row r="727" spans="1:8" s="68" customFormat="1" ht="15">
      <c r="A727" s="58"/>
      <c r="B727" s="58"/>
      <c r="C727" s="58"/>
      <c r="D727" s="58"/>
      <c r="E727" s="65"/>
      <c r="F727" s="58"/>
      <c r="G727" s="58"/>
      <c r="H727" s="58"/>
    </row>
    <row r="728" spans="1:8" s="68" customFormat="1" ht="15">
      <c r="A728" s="58"/>
      <c r="B728" s="58"/>
      <c r="C728" s="58"/>
      <c r="D728" s="58"/>
      <c r="E728" s="65"/>
      <c r="F728" s="58"/>
      <c r="G728" s="58"/>
      <c r="H728" s="58"/>
    </row>
    <row r="729" spans="1:8" s="68" customFormat="1" ht="15">
      <c r="A729" s="58"/>
      <c r="B729" s="58"/>
      <c r="C729" s="58"/>
      <c r="D729" s="58"/>
      <c r="E729" s="65"/>
      <c r="F729" s="58"/>
      <c r="G729" s="58"/>
      <c r="H729" s="58"/>
    </row>
    <row r="730" spans="1:8" s="68" customFormat="1" ht="15">
      <c r="A730" s="58"/>
      <c r="B730" s="58"/>
      <c r="C730" s="58"/>
      <c r="D730" s="58"/>
      <c r="E730" s="65"/>
      <c r="F730" s="58"/>
      <c r="G730" s="58"/>
      <c r="H730" s="58"/>
    </row>
    <row r="731" spans="1:8" s="68" customFormat="1" ht="15">
      <c r="A731" s="58"/>
      <c r="B731" s="58"/>
      <c r="C731" s="58"/>
      <c r="D731" s="58"/>
      <c r="E731" s="65"/>
      <c r="F731" s="58"/>
      <c r="G731" s="58"/>
      <c r="H731" s="58"/>
    </row>
    <row r="732" spans="1:8" s="68" customFormat="1" ht="15">
      <c r="A732" s="58"/>
      <c r="B732" s="58"/>
      <c r="C732" s="58"/>
      <c r="D732" s="58"/>
      <c r="E732" s="65"/>
      <c r="F732" s="58"/>
      <c r="G732" s="58"/>
      <c r="H732" s="58"/>
    </row>
    <row r="733" spans="1:8" s="68" customFormat="1" ht="15">
      <c r="A733" s="58"/>
      <c r="B733" s="58"/>
      <c r="C733" s="58"/>
      <c r="D733" s="58"/>
      <c r="E733" s="65"/>
      <c r="F733" s="58"/>
      <c r="G733" s="58"/>
      <c r="H733" s="58"/>
    </row>
    <row r="734" spans="1:8" s="68" customFormat="1" ht="15">
      <c r="A734" s="58"/>
      <c r="B734" s="58"/>
      <c r="C734" s="58"/>
      <c r="D734" s="58"/>
      <c r="E734" s="65"/>
      <c r="F734" s="58"/>
      <c r="G734" s="58"/>
      <c r="H734" s="58"/>
    </row>
    <row r="735" spans="1:8" s="68" customFormat="1" ht="15">
      <c r="A735" s="58"/>
      <c r="B735" s="58"/>
      <c r="C735" s="58"/>
      <c r="D735" s="58"/>
      <c r="E735" s="65"/>
      <c r="F735" s="58"/>
      <c r="G735" s="58"/>
      <c r="H735" s="58"/>
    </row>
    <row r="736" spans="1:8" s="68" customFormat="1" ht="15">
      <c r="A736" s="58"/>
      <c r="B736" s="58"/>
      <c r="C736" s="58"/>
      <c r="D736" s="58"/>
      <c r="E736" s="65"/>
      <c r="F736" s="58"/>
      <c r="G736" s="58"/>
      <c r="H736" s="58"/>
    </row>
    <row r="737" spans="1:8" s="68" customFormat="1" ht="15">
      <c r="A737" s="58"/>
      <c r="B737" s="58"/>
      <c r="C737" s="58"/>
      <c r="D737" s="58"/>
      <c r="E737" s="65"/>
      <c r="F737" s="58"/>
      <c r="G737" s="58"/>
      <c r="H737" s="58"/>
    </row>
    <row r="738" spans="1:8" s="68" customFormat="1" ht="15">
      <c r="A738" s="58"/>
      <c r="B738" s="58"/>
      <c r="C738" s="58"/>
      <c r="D738" s="58"/>
      <c r="E738" s="65"/>
      <c r="F738" s="58"/>
      <c r="G738" s="58"/>
      <c r="H738" s="58"/>
    </row>
    <row r="739" spans="1:8" s="68" customFormat="1" ht="15">
      <c r="A739" s="58"/>
      <c r="B739" s="58"/>
      <c r="C739" s="58"/>
      <c r="D739" s="58"/>
      <c r="E739" s="65"/>
      <c r="F739" s="58"/>
      <c r="G739" s="58"/>
      <c r="H739" s="58"/>
    </row>
    <row r="740" spans="1:8" s="68" customFormat="1" ht="15">
      <c r="A740" s="58"/>
      <c r="B740" s="58"/>
      <c r="C740" s="58"/>
      <c r="D740" s="58"/>
      <c r="E740" s="65"/>
      <c r="F740" s="58"/>
      <c r="G740" s="58"/>
      <c r="H740" s="58"/>
    </row>
    <row r="741" spans="1:8" s="68" customFormat="1" ht="15">
      <c r="A741" s="58"/>
      <c r="B741" s="58"/>
      <c r="C741" s="58"/>
      <c r="D741" s="58"/>
      <c r="E741" s="65"/>
      <c r="F741" s="58"/>
      <c r="G741" s="58"/>
      <c r="H741" s="58"/>
    </row>
    <row r="742" spans="1:8" s="68" customFormat="1" ht="15">
      <c r="A742" s="58"/>
      <c r="B742" s="58"/>
      <c r="C742" s="58"/>
      <c r="D742" s="58"/>
      <c r="E742" s="65"/>
      <c r="F742" s="58"/>
      <c r="G742" s="58"/>
      <c r="H742" s="58"/>
    </row>
    <row r="743" spans="1:8" s="68" customFormat="1" ht="15">
      <c r="A743" s="58"/>
      <c r="B743" s="58"/>
      <c r="C743" s="58"/>
      <c r="D743" s="58"/>
      <c r="E743" s="65"/>
      <c r="F743" s="58"/>
      <c r="G743" s="58"/>
      <c r="H743" s="58"/>
    </row>
    <row r="744" spans="1:8" s="68" customFormat="1" ht="15">
      <c r="A744" s="58"/>
      <c r="B744" s="58"/>
      <c r="C744" s="58"/>
      <c r="D744" s="58"/>
      <c r="E744" s="65"/>
      <c r="F744" s="58"/>
      <c r="G744" s="58"/>
      <c r="H744" s="58"/>
    </row>
    <row r="745" spans="1:8" s="68" customFormat="1" ht="15">
      <c r="A745" s="58"/>
      <c r="B745" s="58"/>
      <c r="C745" s="58"/>
      <c r="D745" s="58"/>
      <c r="E745" s="65"/>
      <c r="F745" s="58"/>
      <c r="G745" s="58"/>
      <c r="H745" s="58"/>
    </row>
    <row r="746" spans="1:8" s="68" customFormat="1" ht="15">
      <c r="A746" s="58"/>
      <c r="B746" s="58"/>
      <c r="C746" s="58"/>
      <c r="D746" s="58"/>
      <c r="E746" s="65"/>
      <c r="F746" s="58"/>
      <c r="G746" s="58"/>
      <c r="H746" s="58"/>
    </row>
    <row r="747" spans="1:8" s="68" customFormat="1" ht="15">
      <c r="A747" s="58"/>
      <c r="B747" s="58"/>
      <c r="C747" s="58"/>
      <c r="D747" s="58"/>
      <c r="E747" s="65"/>
      <c r="F747" s="58"/>
      <c r="G747" s="58"/>
      <c r="H747" s="58"/>
    </row>
    <row r="748" spans="1:8" s="68" customFormat="1" ht="15">
      <c r="A748" s="58"/>
      <c r="B748" s="58"/>
      <c r="C748" s="58"/>
      <c r="D748" s="58"/>
      <c r="E748" s="65"/>
      <c r="F748" s="58"/>
      <c r="G748" s="58"/>
      <c r="H748" s="58"/>
    </row>
    <row r="749" spans="1:8" s="68" customFormat="1" ht="15">
      <c r="A749" s="58"/>
      <c r="B749" s="58"/>
      <c r="C749" s="58"/>
      <c r="D749" s="58"/>
      <c r="E749" s="65"/>
      <c r="F749" s="58"/>
      <c r="G749" s="58"/>
      <c r="H749" s="58"/>
    </row>
    <row r="750" spans="1:8" s="68" customFormat="1" ht="15">
      <c r="A750" s="58"/>
      <c r="B750" s="58"/>
      <c r="C750" s="58"/>
      <c r="D750" s="58"/>
      <c r="E750" s="65"/>
      <c r="F750" s="58"/>
      <c r="G750" s="58"/>
      <c r="H750" s="58"/>
    </row>
    <row r="751" spans="1:8" s="68" customFormat="1" ht="15">
      <c r="A751" s="58"/>
      <c r="B751" s="58"/>
      <c r="C751" s="58"/>
      <c r="D751" s="58"/>
      <c r="E751" s="65"/>
      <c r="F751" s="58"/>
      <c r="G751" s="58"/>
      <c r="H751" s="58"/>
    </row>
    <row r="752" spans="1:8" s="68" customFormat="1" ht="15">
      <c r="A752" s="58"/>
      <c r="B752" s="58"/>
      <c r="C752" s="58"/>
      <c r="D752" s="58"/>
      <c r="E752" s="65"/>
      <c r="F752" s="58"/>
      <c r="G752" s="58"/>
      <c r="H752" s="58"/>
    </row>
    <row r="753" spans="1:8" s="68" customFormat="1" ht="15">
      <c r="A753" s="58"/>
      <c r="B753" s="58"/>
      <c r="C753" s="58"/>
      <c r="D753" s="58"/>
      <c r="E753" s="65"/>
      <c r="F753" s="58"/>
      <c r="G753" s="58"/>
      <c r="H753" s="58"/>
    </row>
    <row r="754" spans="1:8" s="68" customFormat="1" ht="15">
      <c r="A754" s="58"/>
      <c r="B754" s="58"/>
      <c r="C754" s="58"/>
      <c r="D754" s="58"/>
      <c r="E754" s="65"/>
      <c r="F754" s="58"/>
      <c r="G754" s="58"/>
      <c r="H754" s="58"/>
    </row>
    <row r="755" spans="1:8" s="68" customFormat="1" ht="15">
      <c r="A755" s="58"/>
      <c r="B755" s="58"/>
      <c r="C755" s="58"/>
      <c r="D755" s="58"/>
      <c r="E755" s="65"/>
      <c r="F755" s="58"/>
      <c r="G755" s="58"/>
      <c r="H755" s="58"/>
    </row>
    <row r="756" spans="1:8" s="68" customFormat="1" ht="15">
      <c r="A756" s="58"/>
      <c r="B756" s="58"/>
      <c r="C756" s="58"/>
      <c r="D756" s="58"/>
      <c r="E756" s="65"/>
      <c r="F756" s="58"/>
      <c r="G756" s="58"/>
      <c r="H756" s="58"/>
    </row>
    <row r="757" spans="1:8" s="68" customFormat="1" ht="15">
      <c r="A757" s="58"/>
      <c r="B757" s="58"/>
      <c r="C757" s="58"/>
      <c r="D757" s="58"/>
      <c r="E757" s="65"/>
      <c r="F757" s="58"/>
      <c r="G757" s="58"/>
      <c r="H757" s="58"/>
    </row>
    <row r="758" spans="1:8" s="68" customFormat="1" ht="15">
      <c r="A758" s="58"/>
      <c r="B758" s="58"/>
      <c r="C758" s="58"/>
      <c r="D758" s="58"/>
      <c r="E758" s="65"/>
      <c r="F758" s="58"/>
      <c r="G758" s="58"/>
      <c r="H758" s="58"/>
    </row>
    <row r="759" spans="1:8" s="68" customFormat="1" ht="15">
      <c r="A759" s="58"/>
      <c r="B759" s="58"/>
      <c r="C759" s="58"/>
      <c r="D759" s="58"/>
      <c r="E759" s="65"/>
      <c r="F759" s="58"/>
      <c r="G759" s="58"/>
      <c r="H759" s="58"/>
    </row>
    <row r="760" spans="1:8" s="68" customFormat="1" ht="15">
      <c r="A760" s="58"/>
      <c r="B760" s="58"/>
      <c r="C760" s="58"/>
      <c r="D760" s="58"/>
      <c r="E760" s="65"/>
      <c r="F760" s="58"/>
      <c r="G760" s="58"/>
      <c r="H760" s="58"/>
    </row>
    <row r="761" spans="1:8" s="68" customFormat="1" ht="15">
      <c r="A761" s="58"/>
      <c r="B761" s="58"/>
      <c r="C761" s="58"/>
      <c r="D761" s="58"/>
      <c r="E761" s="65"/>
      <c r="F761" s="58"/>
      <c r="G761" s="58"/>
      <c r="H761" s="58"/>
    </row>
    <row r="762" spans="1:8" s="68" customFormat="1" ht="15">
      <c r="A762" s="58"/>
      <c r="B762" s="58"/>
      <c r="C762" s="58"/>
      <c r="D762" s="58"/>
      <c r="E762" s="65"/>
      <c r="F762" s="58"/>
      <c r="G762" s="58"/>
      <c r="H762" s="58"/>
    </row>
    <row r="763" spans="1:8" s="68" customFormat="1" ht="15">
      <c r="A763" s="58"/>
      <c r="B763" s="58"/>
      <c r="C763" s="58"/>
      <c r="D763" s="58"/>
      <c r="E763" s="65"/>
      <c r="F763" s="58"/>
      <c r="G763" s="58"/>
      <c r="H763" s="58"/>
    </row>
    <row r="764" spans="1:8" s="68" customFormat="1" ht="15">
      <c r="A764" s="58"/>
      <c r="B764" s="58"/>
      <c r="C764" s="58"/>
      <c r="D764" s="58"/>
      <c r="E764" s="65"/>
      <c r="F764" s="58"/>
      <c r="G764" s="58"/>
      <c r="H764" s="58"/>
    </row>
    <row r="765" spans="1:8" s="68" customFormat="1" ht="15">
      <c r="A765" s="58"/>
      <c r="B765" s="58"/>
      <c r="C765" s="58"/>
      <c r="D765" s="58"/>
      <c r="E765" s="65"/>
      <c r="F765" s="58"/>
      <c r="G765" s="58"/>
      <c r="H765" s="58"/>
    </row>
    <row r="766" spans="1:8" s="68" customFormat="1" ht="15">
      <c r="A766" s="58"/>
      <c r="B766" s="58"/>
      <c r="C766" s="58"/>
      <c r="D766" s="58"/>
      <c r="E766" s="65"/>
      <c r="F766" s="58"/>
      <c r="G766" s="58"/>
      <c r="H766" s="58"/>
    </row>
    <row r="767" spans="1:8" s="68" customFormat="1" ht="15">
      <c r="A767" s="58"/>
      <c r="B767" s="58"/>
      <c r="C767" s="58"/>
      <c r="D767" s="58"/>
      <c r="E767" s="65"/>
      <c r="F767" s="58"/>
      <c r="G767" s="58"/>
      <c r="H767" s="58"/>
    </row>
    <row r="768" spans="1:8" s="68" customFormat="1" ht="15">
      <c r="A768" s="58"/>
      <c r="B768" s="58"/>
      <c r="C768" s="58"/>
      <c r="D768" s="58"/>
      <c r="E768" s="65"/>
      <c r="F768" s="58"/>
      <c r="G768" s="58"/>
      <c r="H768" s="58"/>
    </row>
    <row r="769" spans="1:8" s="68" customFormat="1" ht="15">
      <c r="A769" s="58"/>
      <c r="B769" s="58"/>
      <c r="C769" s="58"/>
      <c r="D769" s="58"/>
      <c r="E769" s="65"/>
      <c r="F769" s="58"/>
      <c r="G769" s="58"/>
      <c r="H769" s="58"/>
    </row>
    <row r="770" spans="1:8" s="68" customFormat="1" ht="15">
      <c r="A770" s="58"/>
      <c r="B770" s="58"/>
      <c r="C770" s="58"/>
      <c r="D770" s="58"/>
      <c r="E770" s="65"/>
      <c r="F770" s="58"/>
      <c r="G770" s="58"/>
      <c r="H770" s="58"/>
    </row>
    <row r="771" spans="1:8" s="68" customFormat="1" ht="15">
      <c r="A771" s="58"/>
      <c r="B771" s="58"/>
      <c r="C771" s="58"/>
      <c r="D771" s="58"/>
      <c r="E771" s="65"/>
      <c r="F771" s="58"/>
      <c r="G771" s="58"/>
      <c r="H771" s="58"/>
    </row>
    <row r="772" spans="1:8" s="68" customFormat="1" ht="15">
      <c r="A772" s="58"/>
      <c r="B772" s="58"/>
      <c r="C772" s="58"/>
      <c r="D772" s="58"/>
      <c r="E772" s="65"/>
      <c r="F772" s="58"/>
      <c r="G772" s="58"/>
      <c r="H772" s="58"/>
    </row>
    <row r="773" spans="1:8" s="68" customFormat="1" ht="15">
      <c r="A773" s="58"/>
      <c r="B773" s="58"/>
      <c r="C773" s="58"/>
      <c r="D773" s="58"/>
      <c r="E773" s="65"/>
      <c r="F773" s="58"/>
      <c r="G773" s="58"/>
      <c r="H773" s="58"/>
    </row>
    <row r="774" spans="1:8" s="68" customFormat="1" ht="15">
      <c r="A774" s="58"/>
      <c r="B774" s="58"/>
      <c r="C774" s="58"/>
      <c r="D774" s="58"/>
      <c r="E774" s="65"/>
      <c r="F774" s="58"/>
      <c r="G774" s="58"/>
      <c r="H774" s="58"/>
    </row>
    <row r="775" spans="1:8" s="68" customFormat="1" ht="15">
      <c r="A775" s="58"/>
      <c r="B775" s="58"/>
      <c r="C775" s="58"/>
      <c r="D775" s="58"/>
      <c r="E775" s="65"/>
      <c r="F775" s="58"/>
      <c r="G775" s="58"/>
      <c r="H775" s="58"/>
    </row>
    <row r="776" spans="1:8" s="68" customFormat="1" ht="15">
      <c r="A776" s="58"/>
      <c r="B776" s="58"/>
      <c r="C776" s="58"/>
      <c r="D776" s="58"/>
      <c r="E776" s="65"/>
      <c r="F776" s="58"/>
      <c r="G776" s="58"/>
      <c r="H776" s="58"/>
    </row>
    <row r="777" spans="1:8" s="68" customFormat="1" ht="15">
      <c r="A777" s="58"/>
      <c r="B777" s="58"/>
      <c r="C777" s="58"/>
      <c r="D777" s="58"/>
      <c r="E777" s="65"/>
      <c r="F777" s="58"/>
      <c r="G777" s="58"/>
      <c r="H777" s="58"/>
    </row>
    <row r="778" spans="1:8" s="68" customFormat="1" ht="15">
      <c r="A778" s="58"/>
      <c r="B778" s="58"/>
      <c r="C778" s="58"/>
      <c r="D778" s="58"/>
      <c r="E778" s="65"/>
      <c r="F778" s="58"/>
      <c r="G778" s="58"/>
      <c r="H778" s="58"/>
    </row>
    <row r="779" spans="1:8" s="68" customFormat="1" ht="15">
      <c r="A779" s="58"/>
      <c r="B779" s="58"/>
      <c r="C779" s="58"/>
      <c r="D779" s="58"/>
      <c r="E779" s="65"/>
      <c r="F779" s="58"/>
      <c r="G779" s="58"/>
      <c r="H779" s="58"/>
    </row>
    <row r="780" spans="1:8" s="68" customFormat="1" ht="15">
      <c r="A780" s="58"/>
      <c r="B780" s="58"/>
      <c r="C780" s="58"/>
      <c r="D780" s="58"/>
      <c r="E780" s="65"/>
      <c r="F780" s="58"/>
      <c r="G780" s="58"/>
      <c r="H780" s="58"/>
    </row>
    <row r="781" spans="1:8" s="68" customFormat="1" ht="15">
      <c r="A781" s="58"/>
      <c r="B781" s="58"/>
      <c r="C781" s="58"/>
      <c r="D781" s="58"/>
      <c r="E781" s="65"/>
      <c r="F781" s="58"/>
      <c r="G781" s="58"/>
      <c r="H781" s="58"/>
    </row>
    <row r="782" spans="1:8" s="68" customFormat="1" ht="15">
      <c r="A782" s="58"/>
      <c r="B782" s="58"/>
      <c r="C782" s="58"/>
      <c r="D782" s="58"/>
      <c r="E782" s="65"/>
      <c r="F782" s="58"/>
      <c r="G782" s="58"/>
      <c r="H782" s="58"/>
    </row>
    <row r="783" spans="1:8" s="68" customFormat="1" ht="15">
      <c r="A783" s="58"/>
      <c r="B783" s="58"/>
      <c r="C783" s="58"/>
      <c r="D783" s="58"/>
      <c r="E783" s="65"/>
      <c r="F783" s="58"/>
      <c r="G783" s="58"/>
      <c r="H783" s="58"/>
    </row>
    <row r="784" spans="1:8" s="68" customFormat="1" ht="15">
      <c r="A784" s="58"/>
      <c r="B784" s="58"/>
      <c r="C784" s="58"/>
      <c r="D784" s="58"/>
      <c r="E784" s="65"/>
      <c r="F784" s="58"/>
      <c r="G784" s="58"/>
      <c r="H784" s="58"/>
    </row>
    <row r="785" spans="1:8" s="68" customFormat="1" ht="15">
      <c r="A785" s="58"/>
      <c r="B785" s="58"/>
      <c r="C785" s="58"/>
      <c r="D785" s="58"/>
      <c r="E785" s="65"/>
      <c r="F785" s="58"/>
      <c r="G785" s="58"/>
      <c r="H785" s="58"/>
    </row>
    <row r="786" spans="1:8" s="68" customFormat="1" ht="15">
      <c r="A786" s="58"/>
      <c r="B786" s="58"/>
      <c r="C786" s="58"/>
      <c r="D786" s="58"/>
      <c r="E786" s="65"/>
      <c r="F786" s="58"/>
      <c r="G786" s="58"/>
      <c r="H786" s="58"/>
    </row>
    <row r="787" spans="1:8" s="68" customFormat="1" ht="15">
      <c r="A787" s="58"/>
      <c r="B787" s="58"/>
      <c r="C787" s="58"/>
      <c r="D787" s="58"/>
      <c r="E787" s="65"/>
      <c r="F787" s="58"/>
      <c r="G787" s="58"/>
      <c r="H787" s="58"/>
    </row>
    <row r="788" spans="1:8" s="68" customFormat="1" ht="15">
      <c r="A788" s="58"/>
      <c r="B788" s="58"/>
      <c r="C788" s="58"/>
      <c r="D788" s="58"/>
      <c r="E788" s="65"/>
      <c r="F788" s="58"/>
      <c r="G788" s="58"/>
      <c r="H788" s="58"/>
    </row>
    <row r="789" spans="1:8" s="68" customFormat="1" ht="15">
      <c r="A789" s="58"/>
      <c r="B789" s="58"/>
      <c r="C789" s="58"/>
      <c r="D789" s="58"/>
      <c r="E789" s="65"/>
      <c r="F789" s="58"/>
      <c r="G789" s="58"/>
      <c r="H789" s="58"/>
    </row>
    <row r="790" spans="1:8" s="68" customFormat="1" ht="15">
      <c r="A790" s="58"/>
      <c r="B790" s="58"/>
      <c r="C790" s="58"/>
      <c r="D790" s="58"/>
      <c r="E790" s="65"/>
      <c r="F790" s="58"/>
      <c r="G790" s="58"/>
      <c r="H790" s="58"/>
    </row>
    <row r="791" spans="1:8" s="68" customFormat="1" ht="15">
      <c r="A791" s="58"/>
      <c r="B791" s="58"/>
      <c r="C791" s="58"/>
      <c r="D791" s="58"/>
      <c r="E791" s="65"/>
      <c r="F791" s="58"/>
      <c r="G791" s="58"/>
      <c r="H791" s="58"/>
    </row>
    <row r="792" spans="1:8" s="68" customFormat="1" ht="15">
      <c r="A792" s="58"/>
      <c r="B792" s="58"/>
      <c r="C792" s="58"/>
      <c r="D792" s="58"/>
      <c r="E792" s="65"/>
      <c r="F792" s="58"/>
      <c r="G792" s="58"/>
      <c r="H792" s="58"/>
    </row>
    <row r="793" spans="1:8" s="68" customFormat="1" ht="15">
      <c r="A793" s="58"/>
      <c r="B793" s="58"/>
      <c r="C793" s="58"/>
      <c r="D793" s="58"/>
      <c r="E793" s="65"/>
      <c r="F793" s="58"/>
      <c r="G793" s="58"/>
      <c r="H793" s="58"/>
    </row>
    <row r="794" spans="1:8" s="68" customFormat="1" ht="15">
      <c r="A794" s="58"/>
      <c r="B794" s="58"/>
      <c r="C794" s="58"/>
      <c r="D794" s="58"/>
      <c r="E794" s="65"/>
      <c r="F794" s="58"/>
      <c r="G794" s="58"/>
      <c r="H794" s="58"/>
    </row>
    <row r="795" spans="1:8" s="68" customFormat="1" ht="15">
      <c r="A795" s="58"/>
      <c r="B795" s="58"/>
      <c r="C795" s="58"/>
      <c r="D795" s="58"/>
      <c r="E795" s="65"/>
      <c r="F795" s="58"/>
      <c r="G795" s="58"/>
      <c r="H795" s="58"/>
    </row>
    <row r="796" spans="1:8" s="68" customFormat="1" ht="15">
      <c r="A796" s="58"/>
      <c r="B796" s="58"/>
      <c r="C796" s="58"/>
      <c r="D796" s="58"/>
      <c r="E796" s="65"/>
      <c r="F796" s="58"/>
      <c r="G796" s="58"/>
      <c r="H796" s="58"/>
    </row>
    <row r="797" spans="1:8" s="68" customFormat="1" ht="15">
      <c r="A797" s="58"/>
      <c r="B797" s="58"/>
      <c r="C797" s="58"/>
      <c r="D797" s="58"/>
      <c r="E797" s="65"/>
      <c r="F797" s="58"/>
      <c r="G797" s="58"/>
      <c r="H797" s="58"/>
    </row>
    <row r="798" spans="1:8" s="68" customFormat="1" ht="15">
      <c r="A798" s="58"/>
      <c r="B798" s="58"/>
      <c r="C798" s="58"/>
      <c r="D798" s="58"/>
      <c r="E798" s="65"/>
      <c r="F798" s="58"/>
      <c r="G798" s="58"/>
      <c r="H798" s="58"/>
    </row>
    <row r="799" spans="1:8" s="68" customFormat="1" ht="15">
      <c r="A799" s="58"/>
      <c r="B799" s="58"/>
      <c r="C799" s="58"/>
      <c r="D799" s="58"/>
      <c r="E799" s="65"/>
      <c r="F799" s="58"/>
      <c r="G799" s="58"/>
      <c r="H799" s="58"/>
    </row>
    <row r="800" spans="1:8" s="68" customFormat="1" ht="15">
      <c r="A800" s="58"/>
      <c r="B800" s="58"/>
      <c r="C800" s="58"/>
      <c r="D800" s="58"/>
      <c r="E800" s="65"/>
      <c r="F800" s="58"/>
      <c r="G800" s="58"/>
      <c r="H800" s="58"/>
    </row>
    <row r="801" spans="1:8" s="68" customFormat="1" ht="15">
      <c r="A801" s="58"/>
      <c r="B801" s="58"/>
      <c r="C801" s="58"/>
      <c r="D801" s="58"/>
      <c r="E801" s="65"/>
      <c r="F801" s="58"/>
      <c r="G801" s="58"/>
      <c r="H801" s="58"/>
    </row>
    <row r="802" spans="1:8" s="68" customFormat="1" ht="15">
      <c r="A802" s="58"/>
      <c r="B802" s="58"/>
      <c r="C802" s="58"/>
      <c r="D802" s="58"/>
      <c r="E802" s="65"/>
      <c r="F802" s="58"/>
      <c r="G802" s="58"/>
      <c r="H802" s="58"/>
    </row>
    <row r="803" spans="1:8" s="68" customFormat="1" ht="15">
      <c r="A803" s="58"/>
      <c r="B803" s="58"/>
      <c r="C803" s="58"/>
      <c r="D803" s="58"/>
      <c r="E803" s="65"/>
      <c r="F803" s="58"/>
      <c r="G803" s="58"/>
      <c r="H803" s="58"/>
    </row>
    <row r="804" spans="1:8" s="68" customFormat="1" ht="15">
      <c r="A804" s="58"/>
      <c r="B804" s="58"/>
      <c r="C804" s="58"/>
      <c r="D804" s="58"/>
      <c r="E804" s="65"/>
      <c r="F804" s="58"/>
      <c r="G804" s="58"/>
      <c r="H804" s="58"/>
    </row>
    <row r="805" spans="1:8" s="68" customFormat="1" ht="15">
      <c r="A805" s="58"/>
      <c r="B805" s="58"/>
      <c r="C805" s="58"/>
      <c r="D805" s="58"/>
      <c r="E805" s="65"/>
      <c r="F805" s="58"/>
      <c r="G805" s="58"/>
      <c r="H805" s="58"/>
    </row>
    <row r="806" spans="1:8" s="68" customFormat="1" ht="15">
      <c r="A806" s="58"/>
      <c r="B806" s="58"/>
      <c r="C806" s="58"/>
      <c r="D806" s="58"/>
      <c r="E806" s="65"/>
      <c r="F806" s="58"/>
      <c r="G806" s="58"/>
      <c r="H806" s="58"/>
    </row>
    <row r="807" spans="1:8" s="68" customFormat="1" ht="15">
      <c r="A807" s="58"/>
      <c r="B807" s="58"/>
      <c r="C807" s="58"/>
      <c r="D807" s="58"/>
      <c r="E807" s="65"/>
      <c r="F807" s="58"/>
      <c r="G807" s="58"/>
      <c r="H807" s="58"/>
    </row>
    <row r="808" spans="1:8" s="68" customFormat="1" ht="15">
      <c r="A808" s="58"/>
      <c r="B808" s="58"/>
      <c r="C808" s="58"/>
      <c r="D808" s="58"/>
      <c r="E808" s="65"/>
      <c r="F808" s="58"/>
      <c r="G808" s="58"/>
      <c r="H808" s="58"/>
    </row>
    <row r="809" spans="1:8" s="68" customFormat="1" ht="15">
      <c r="A809" s="58"/>
      <c r="B809" s="58"/>
      <c r="C809" s="58"/>
      <c r="D809" s="58"/>
      <c r="E809" s="65"/>
      <c r="F809" s="58"/>
      <c r="G809" s="58"/>
      <c r="H809" s="58"/>
    </row>
    <row r="810" spans="1:8" s="68" customFormat="1" ht="15">
      <c r="A810" s="58"/>
      <c r="B810" s="58"/>
      <c r="C810" s="58"/>
      <c r="D810" s="58"/>
      <c r="E810" s="65"/>
      <c r="F810" s="58"/>
      <c r="G810" s="58"/>
      <c r="H810" s="58"/>
    </row>
    <row r="811" spans="1:8" s="68" customFormat="1" ht="15">
      <c r="A811" s="58"/>
      <c r="B811" s="58"/>
      <c r="C811" s="58"/>
      <c r="D811" s="58"/>
      <c r="E811" s="65"/>
      <c r="F811" s="58"/>
      <c r="G811" s="58"/>
      <c r="H811" s="58"/>
    </row>
    <row r="812" spans="1:8" s="68" customFormat="1" ht="15">
      <c r="A812" s="58"/>
      <c r="B812" s="58"/>
      <c r="C812" s="58"/>
      <c r="D812" s="58"/>
      <c r="E812" s="65"/>
      <c r="F812" s="58"/>
      <c r="G812" s="58"/>
      <c r="H812" s="58"/>
    </row>
    <row r="813" spans="1:8" s="68" customFormat="1" ht="15">
      <c r="A813" s="58"/>
      <c r="B813" s="58"/>
      <c r="C813" s="58"/>
      <c r="D813" s="58"/>
      <c r="E813" s="65"/>
      <c r="F813" s="58"/>
      <c r="G813" s="58"/>
      <c r="H813" s="58"/>
    </row>
    <row r="814" spans="1:8" s="68" customFormat="1" ht="15">
      <c r="A814" s="58"/>
      <c r="B814" s="58"/>
      <c r="C814" s="58"/>
      <c r="D814" s="58"/>
      <c r="E814" s="65"/>
      <c r="F814" s="58"/>
      <c r="G814" s="58"/>
      <c r="H814" s="58"/>
    </row>
    <row r="815" spans="1:8" s="68" customFormat="1" ht="15">
      <c r="A815" s="58"/>
      <c r="B815" s="58"/>
      <c r="C815" s="58"/>
      <c r="D815" s="58"/>
      <c r="E815" s="65"/>
      <c r="F815" s="58"/>
      <c r="G815" s="58"/>
      <c r="H815" s="58"/>
    </row>
    <row r="816" spans="1:8" s="68" customFormat="1" ht="15">
      <c r="A816" s="58"/>
      <c r="B816" s="58"/>
      <c r="C816" s="58"/>
      <c r="D816" s="58"/>
      <c r="E816" s="65"/>
      <c r="F816" s="58"/>
      <c r="G816" s="58"/>
      <c r="H816" s="58"/>
    </row>
    <row r="817" spans="1:8" s="68" customFormat="1" ht="15">
      <c r="A817" s="58"/>
      <c r="B817" s="58"/>
      <c r="C817" s="58"/>
      <c r="D817" s="58"/>
      <c r="E817" s="65"/>
      <c r="F817" s="58"/>
      <c r="G817" s="58"/>
      <c r="H817" s="58"/>
    </row>
    <row r="818" spans="1:8" s="68" customFormat="1" ht="15">
      <c r="A818" s="58"/>
      <c r="B818" s="58"/>
      <c r="C818" s="58"/>
      <c r="D818" s="58"/>
      <c r="E818" s="65"/>
      <c r="F818" s="58"/>
      <c r="G818" s="58"/>
      <c r="H818" s="58"/>
    </row>
    <row r="819" spans="1:8" s="68" customFormat="1" ht="15">
      <c r="A819" s="58"/>
      <c r="B819" s="58"/>
      <c r="C819" s="58"/>
      <c r="D819" s="58"/>
      <c r="E819" s="65"/>
      <c r="F819" s="58"/>
      <c r="G819" s="58"/>
      <c r="H819" s="58"/>
    </row>
    <row r="820" spans="1:8" s="68" customFormat="1" ht="15">
      <c r="A820" s="58"/>
      <c r="B820" s="58"/>
      <c r="C820" s="58"/>
      <c r="D820" s="58"/>
      <c r="E820" s="65"/>
      <c r="F820" s="58"/>
      <c r="G820" s="58"/>
      <c r="H820" s="58"/>
    </row>
    <row r="821" spans="1:8" s="68" customFormat="1" ht="15">
      <c r="A821" s="58"/>
      <c r="B821" s="58"/>
      <c r="C821" s="58"/>
      <c r="D821" s="58"/>
      <c r="E821" s="65"/>
      <c r="F821" s="58"/>
      <c r="G821" s="58"/>
      <c r="H821" s="58"/>
    </row>
    <row r="822" spans="1:8" s="68" customFormat="1" ht="15">
      <c r="A822" s="58"/>
      <c r="B822" s="58"/>
      <c r="C822" s="58"/>
      <c r="D822" s="58"/>
      <c r="E822" s="65"/>
      <c r="F822" s="58"/>
      <c r="G822" s="58"/>
      <c r="H822" s="58"/>
    </row>
    <row r="823" spans="1:8" s="68" customFormat="1" ht="15">
      <c r="A823" s="58"/>
      <c r="B823" s="58"/>
      <c r="C823" s="58"/>
      <c r="D823" s="58"/>
      <c r="E823" s="65"/>
      <c r="F823" s="58"/>
      <c r="G823" s="58"/>
      <c r="H823" s="58"/>
    </row>
    <row r="824" spans="1:8" s="68" customFormat="1" ht="15">
      <c r="A824" s="58"/>
      <c r="B824" s="58"/>
      <c r="C824" s="58"/>
      <c r="D824" s="58"/>
      <c r="E824" s="65"/>
      <c r="F824" s="58"/>
      <c r="G824" s="58"/>
      <c r="H824" s="58"/>
    </row>
    <row r="825" spans="1:8" s="68" customFormat="1" ht="15">
      <c r="A825" s="58"/>
      <c r="B825" s="58"/>
      <c r="C825" s="58"/>
      <c r="D825" s="58"/>
      <c r="E825" s="65"/>
      <c r="F825" s="58"/>
      <c r="G825" s="58"/>
      <c r="H825" s="58"/>
    </row>
    <row r="826" spans="1:8" s="68" customFormat="1" ht="15">
      <c r="A826" s="58"/>
      <c r="B826" s="58"/>
      <c r="C826" s="58"/>
      <c r="D826" s="58"/>
      <c r="E826" s="65"/>
      <c r="F826" s="58"/>
      <c r="G826" s="58"/>
      <c r="H826" s="58"/>
    </row>
    <row r="827" spans="1:8" s="68" customFormat="1" ht="15">
      <c r="A827" s="58"/>
      <c r="B827" s="58"/>
      <c r="C827" s="58"/>
      <c r="D827" s="58"/>
      <c r="E827" s="65"/>
      <c r="F827" s="58"/>
      <c r="G827" s="58"/>
      <c r="H827" s="58"/>
    </row>
    <row r="828" spans="1:8" s="68" customFormat="1" ht="15">
      <c r="A828" s="58"/>
      <c r="B828" s="58"/>
      <c r="C828" s="58"/>
      <c r="D828" s="58"/>
      <c r="E828" s="65"/>
      <c r="F828" s="58"/>
      <c r="G828" s="58"/>
      <c r="H828" s="58"/>
    </row>
    <row r="829" spans="1:8" s="68" customFormat="1" ht="15">
      <c r="A829" s="58"/>
      <c r="B829" s="58"/>
      <c r="C829" s="58"/>
      <c r="D829" s="58"/>
      <c r="E829" s="65"/>
      <c r="F829" s="58"/>
      <c r="G829" s="58"/>
      <c r="H829" s="58"/>
    </row>
    <row r="830" spans="1:8" s="68" customFormat="1" ht="15">
      <c r="A830" s="58"/>
      <c r="B830" s="58"/>
      <c r="C830" s="58"/>
      <c r="D830" s="58"/>
      <c r="E830" s="65"/>
      <c r="F830" s="58"/>
      <c r="G830" s="58"/>
      <c r="H830" s="58"/>
    </row>
    <row r="831" spans="1:8" s="68" customFormat="1" ht="15">
      <c r="A831" s="58"/>
      <c r="B831" s="58"/>
      <c r="C831" s="58"/>
      <c r="D831" s="58"/>
      <c r="E831" s="65"/>
      <c r="F831" s="58"/>
      <c r="G831" s="58"/>
      <c r="H831" s="58"/>
    </row>
    <row r="832" spans="1:8" s="68" customFormat="1" ht="15">
      <c r="A832" s="58"/>
      <c r="B832" s="58"/>
      <c r="C832" s="58"/>
      <c r="D832" s="58"/>
      <c r="E832" s="65"/>
      <c r="F832" s="58"/>
      <c r="G832" s="58"/>
      <c r="H832" s="58"/>
    </row>
    <row r="833" spans="1:8" s="68" customFormat="1" ht="15">
      <c r="A833" s="58"/>
      <c r="B833" s="58"/>
      <c r="C833" s="58"/>
      <c r="D833" s="58"/>
      <c r="E833" s="65"/>
      <c r="F833" s="58"/>
      <c r="G833" s="58"/>
      <c r="H833" s="58"/>
    </row>
    <row r="834" spans="1:8" s="68" customFormat="1" ht="15">
      <c r="A834" s="58"/>
      <c r="B834" s="58"/>
      <c r="C834" s="58"/>
      <c r="D834" s="58"/>
      <c r="E834" s="65"/>
      <c r="F834" s="58"/>
      <c r="G834" s="58"/>
      <c r="H834" s="58"/>
    </row>
    <row r="835" spans="1:8" s="68" customFormat="1" ht="15">
      <c r="A835" s="58"/>
      <c r="B835" s="58"/>
      <c r="C835" s="58"/>
      <c r="D835" s="58"/>
      <c r="E835" s="65"/>
      <c r="F835" s="58"/>
      <c r="G835" s="58"/>
      <c r="H835" s="58"/>
    </row>
    <row r="836" spans="1:8" s="68" customFormat="1" ht="15">
      <c r="A836" s="58"/>
      <c r="B836" s="58"/>
      <c r="C836" s="58"/>
      <c r="D836" s="58"/>
      <c r="E836" s="65"/>
      <c r="F836" s="58"/>
      <c r="G836" s="58"/>
      <c r="H836" s="58"/>
    </row>
    <row r="837" spans="1:8" s="68" customFormat="1" ht="15">
      <c r="A837" s="58"/>
      <c r="B837" s="58"/>
      <c r="C837" s="58"/>
      <c r="D837" s="58"/>
      <c r="E837" s="65"/>
      <c r="F837" s="58"/>
      <c r="G837" s="58"/>
      <c r="H837" s="58"/>
    </row>
    <row r="838" spans="1:8" s="68" customFormat="1" ht="15">
      <c r="A838" s="58"/>
      <c r="B838" s="58"/>
      <c r="C838" s="58"/>
      <c r="D838" s="58"/>
      <c r="E838" s="65"/>
      <c r="F838" s="58"/>
      <c r="G838" s="58"/>
      <c r="H838" s="58"/>
    </row>
    <row r="839" spans="1:8" s="68" customFormat="1" ht="15">
      <c r="A839" s="58"/>
      <c r="B839" s="58"/>
      <c r="C839" s="58"/>
      <c r="D839" s="58"/>
      <c r="E839" s="65"/>
      <c r="F839" s="58"/>
      <c r="G839" s="58"/>
      <c r="H839" s="58"/>
    </row>
    <row r="840" spans="1:8" s="68" customFormat="1" ht="15">
      <c r="A840" s="58"/>
      <c r="B840" s="58"/>
      <c r="C840" s="58"/>
      <c r="D840" s="58"/>
      <c r="E840" s="65"/>
      <c r="F840" s="58"/>
      <c r="G840" s="58"/>
      <c r="H840" s="58"/>
    </row>
    <row r="841" spans="1:8" s="68" customFormat="1" ht="15">
      <c r="A841" s="58"/>
      <c r="B841" s="58"/>
      <c r="C841" s="58"/>
      <c r="D841" s="58"/>
      <c r="E841" s="65"/>
      <c r="F841" s="58"/>
      <c r="G841" s="58"/>
      <c r="H841" s="58"/>
    </row>
    <row r="842" spans="1:8" s="68" customFormat="1" ht="15">
      <c r="A842" s="58"/>
      <c r="B842" s="58"/>
      <c r="C842" s="58"/>
      <c r="D842" s="58"/>
      <c r="E842" s="65"/>
      <c r="F842" s="58"/>
      <c r="G842" s="58"/>
      <c r="H842" s="58"/>
    </row>
    <row r="843" spans="1:8" s="68" customFormat="1" ht="15">
      <c r="A843" s="58"/>
      <c r="B843" s="58"/>
      <c r="C843" s="58"/>
      <c r="D843" s="58"/>
      <c r="E843" s="65"/>
      <c r="F843" s="58"/>
      <c r="G843" s="58"/>
      <c r="H843" s="58"/>
    </row>
    <row r="844" spans="1:8" s="68" customFormat="1" ht="15">
      <c r="A844" s="58"/>
      <c r="B844" s="58"/>
      <c r="C844" s="58"/>
      <c r="D844" s="58"/>
      <c r="E844" s="65"/>
      <c r="F844" s="58"/>
      <c r="G844" s="58"/>
      <c r="H844" s="58"/>
    </row>
    <row r="845" spans="1:8" s="68" customFormat="1" ht="15">
      <c r="A845" s="58"/>
      <c r="B845" s="58"/>
      <c r="C845" s="58"/>
      <c r="D845" s="58"/>
      <c r="E845" s="65"/>
      <c r="F845" s="58"/>
      <c r="G845" s="58"/>
      <c r="H845" s="58"/>
    </row>
    <row r="846" spans="1:8" s="68" customFormat="1" ht="15">
      <c r="A846" s="58"/>
      <c r="B846" s="58"/>
      <c r="C846" s="58"/>
      <c r="D846" s="58"/>
      <c r="E846" s="65"/>
      <c r="F846" s="58"/>
      <c r="G846" s="58"/>
      <c r="H846" s="58"/>
    </row>
    <row r="847" spans="1:8" s="68" customFormat="1" ht="15">
      <c r="A847" s="58"/>
      <c r="B847" s="58"/>
      <c r="C847" s="58"/>
      <c r="D847" s="58"/>
      <c r="E847" s="65"/>
      <c r="F847" s="58"/>
      <c r="G847" s="58"/>
      <c r="H847" s="58"/>
    </row>
    <row r="848" spans="1:8" s="68" customFormat="1" ht="15">
      <c r="A848" s="58"/>
      <c r="B848" s="58"/>
      <c r="C848" s="58"/>
      <c r="D848" s="58"/>
      <c r="E848" s="65"/>
      <c r="F848" s="58"/>
      <c r="G848" s="58"/>
      <c r="H848" s="58"/>
    </row>
    <row r="849" spans="1:8" s="68" customFormat="1" ht="15">
      <c r="A849" s="58"/>
      <c r="B849" s="58"/>
      <c r="C849" s="58"/>
      <c r="D849" s="58"/>
      <c r="E849" s="65"/>
      <c r="F849" s="58"/>
      <c r="G849" s="58"/>
      <c r="H849" s="58"/>
    </row>
    <row r="850" spans="1:8" s="68" customFormat="1" ht="15">
      <c r="A850" s="58"/>
      <c r="B850" s="58"/>
      <c r="C850" s="58"/>
      <c r="D850" s="58"/>
      <c r="E850" s="65"/>
      <c r="F850" s="58"/>
      <c r="G850" s="58"/>
      <c r="H850" s="58"/>
    </row>
    <row r="851" spans="1:8" s="68" customFormat="1" ht="15">
      <c r="A851" s="58"/>
      <c r="B851" s="58"/>
      <c r="C851" s="58"/>
      <c r="D851" s="58"/>
      <c r="E851" s="65"/>
      <c r="F851" s="58"/>
      <c r="G851" s="58"/>
      <c r="H851" s="58"/>
    </row>
    <row r="852" spans="1:8" s="68" customFormat="1" ht="15">
      <c r="A852" s="58"/>
      <c r="B852" s="58"/>
      <c r="C852" s="58"/>
      <c r="D852" s="58"/>
      <c r="E852" s="65"/>
      <c r="F852" s="58"/>
      <c r="G852" s="58"/>
      <c r="H852" s="58"/>
    </row>
    <row r="853" spans="1:8" s="68" customFormat="1" ht="15">
      <c r="A853" s="58"/>
      <c r="B853" s="58"/>
      <c r="C853" s="58"/>
      <c r="D853" s="58"/>
      <c r="E853" s="65"/>
      <c r="F853" s="58"/>
      <c r="G853" s="58"/>
      <c r="H853" s="58"/>
    </row>
    <row r="854" spans="1:8" s="68" customFormat="1" ht="15">
      <c r="A854" s="58"/>
      <c r="B854" s="58"/>
      <c r="C854" s="58"/>
      <c r="D854" s="58"/>
      <c r="E854" s="65"/>
      <c r="F854" s="58"/>
      <c r="G854" s="58"/>
      <c r="H854" s="58"/>
    </row>
    <row r="855" spans="1:8" s="68" customFormat="1" ht="15">
      <c r="A855" s="58"/>
      <c r="B855" s="58"/>
      <c r="C855" s="58"/>
      <c r="D855" s="58"/>
      <c r="E855" s="65"/>
      <c r="F855" s="58"/>
      <c r="G855" s="58"/>
      <c r="H855" s="58"/>
    </row>
    <row r="856" spans="1:8" s="68" customFormat="1" ht="15">
      <c r="A856" s="58"/>
      <c r="B856" s="58"/>
      <c r="C856" s="58"/>
      <c r="D856" s="58"/>
      <c r="E856" s="65"/>
      <c r="F856" s="58"/>
      <c r="G856" s="58"/>
      <c r="H856" s="58"/>
    </row>
    <row r="857" spans="1:8" s="68" customFormat="1" ht="15">
      <c r="A857" s="58"/>
      <c r="B857" s="58"/>
      <c r="C857" s="58"/>
      <c r="D857" s="58"/>
      <c r="E857" s="65"/>
      <c r="F857" s="58"/>
      <c r="G857" s="58"/>
      <c r="H857" s="58"/>
    </row>
    <row r="858" spans="1:8" s="68" customFormat="1" ht="15">
      <c r="A858" s="58"/>
      <c r="B858" s="58"/>
      <c r="C858" s="58"/>
      <c r="D858" s="58"/>
      <c r="E858" s="65"/>
      <c r="F858" s="58"/>
      <c r="G858" s="58"/>
      <c r="H858" s="58"/>
    </row>
    <row r="859" spans="1:8" s="68" customFormat="1" ht="15">
      <c r="A859" s="58"/>
      <c r="B859" s="58"/>
      <c r="C859" s="58"/>
      <c r="D859" s="58"/>
      <c r="E859" s="65"/>
      <c r="F859" s="58"/>
      <c r="G859" s="58"/>
      <c r="H859" s="58"/>
    </row>
    <row r="860" spans="1:8" s="68" customFormat="1" ht="15">
      <c r="A860" s="58"/>
      <c r="B860" s="58"/>
      <c r="C860" s="58"/>
      <c r="D860" s="58"/>
      <c r="E860" s="65"/>
      <c r="F860" s="58"/>
      <c r="G860" s="58"/>
      <c r="H860" s="58"/>
    </row>
    <row r="861" spans="1:8" s="68" customFormat="1" ht="15">
      <c r="A861" s="58"/>
      <c r="B861" s="58"/>
      <c r="C861" s="58"/>
      <c r="D861" s="58"/>
      <c r="E861" s="65"/>
      <c r="F861" s="58"/>
      <c r="G861" s="58"/>
      <c r="H861" s="58"/>
    </row>
    <row r="862" spans="1:8" s="68" customFormat="1" ht="15">
      <c r="A862" s="58"/>
      <c r="B862" s="58"/>
      <c r="C862" s="58"/>
      <c r="D862" s="58"/>
      <c r="E862" s="65"/>
      <c r="F862" s="58"/>
      <c r="G862" s="58"/>
      <c r="H862" s="58"/>
    </row>
    <row r="863" spans="1:8" s="68" customFormat="1" ht="15">
      <c r="A863" s="58"/>
      <c r="B863" s="58"/>
      <c r="C863" s="58"/>
      <c r="D863" s="58"/>
      <c r="E863" s="65"/>
      <c r="F863" s="58"/>
      <c r="G863" s="58"/>
      <c r="H863" s="58"/>
    </row>
    <row r="864" spans="1:8" s="68" customFormat="1" ht="15">
      <c r="A864" s="58"/>
      <c r="B864" s="58"/>
      <c r="C864" s="58"/>
      <c r="D864" s="58"/>
      <c r="E864" s="65"/>
      <c r="F864" s="58"/>
      <c r="G864" s="58"/>
      <c r="H864" s="58"/>
    </row>
    <row r="865" spans="1:8" s="68" customFormat="1" ht="15">
      <c r="A865" s="58"/>
      <c r="B865" s="58"/>
      <c r="C865" s="58"/>
      <c r="D865" s="58"/>
      <c r="E865" s="65"/>
      <c r="F865" s="58"/>
      <c r="G865" s="58"/>
      <c r="H865" s="58"/>
    </row>
    <row r="866" spans="1:8" s="68" customFormat="1" ht="15">
      <c r="A866" s="58"/>
      <c r="B866" s="58"/>
      <c r="C866" s="58"/>
      <c r="D866" s="58"/>
      <c r="E866" s="65"/>
      <c r="F866" s="58"/>
      <c r="G866" s="58"/>
      <c r="H866" s="58"/>
    </row>
    <row r="867" spans="1:8" s="68" customFormat="1" ht="15">
      <c r="A867" s="58"/>
      <c r="B867" s="58"/>
      <c r="C867" s="58"/>
      <c r="D867" s="58"/>
      <c r="E867" s="65"/>
      <c r="F867" s="58"/>
      <c r="G867" s="58"/>
      <c r="H867" s="58"/>
    </row>
    <row r="868" spans="1:8" s="68" customFormat="1" ht="15">
      <c r="A868" s="58"/>
      <c r="B868" s="58"/>
      <c r="C868" s="58"/>
      <c r="D868" s="58"/>
      <c r="E868" s="65"/>
      <c r="F868" s="58"/>
      <c r="G868" s="58"/>
      <c r="H868" s="58"/>
    </row>
    <row r="869" spans="1:8" s="68" customFormat="1" ht="15">
      <c r="A869" s="58"/>
      <c r="B869" s="58"/>
      <c r="C869" s="58"/>
      <c r="D869" s="58"/>
      <c r="E869" s="65"/>
      <c r="F869" s="58"/>
      <c r="G869" s="58"/>
      <c r="H869" s="58"/>
    </row>
    <row r="870" spans="1:8" s="68" customFormat="1" ht="15">
      <c r="A870" s="58"/>
      <c r="B870" s="58"/>
      <c r="C870" s="58"/>
      <c r="D870" s="58"/>
      <c r="E870" s="65"/>
      <c r="F870" s="58"/>
      <c r="G870" s="58"/>
      <c r="H870" s="58"/>
    </row>
    <row r="871" spans="1:8" s="68" customFormat="1" ht="15">
      <c r="A871" s="58"/>
      <c r="B871" s="58"/>
      <c r="C871" s="58"/>
      <c r="D871" s="58"/>
      <c r="E871" s="65"/>
      <c r="F871" s="58"/>
      <c r="G871" s="58"/>
      <c r="H871" s="58"/>
    </row>
    <row r="872" spans="1:8" s="68" customFormat="1" ht="15">
      <c r="A872" s="58"/>
      <c r="B872" s="58"/>
      <c r="C872" s="58"/>
      <c r="D872" s="58"/>
      <c r="E872" s="65"/>
      <c r="F872" s="58"/>
      <c r="G872" s="58"/>
      <c r="H872" s="58"/>
    </row>
    <row r="873" spans="1:8" s="68" customFormat="1" ht="15">
      <c r="A873" s="58"/>
      <c r="B873" s="58"/>
      <c r="C873" s="58"/>
      <c r="D873" s="58"/>
      <c r="E873" s="65"/>
      <c r="F873" s="58"/>
      <c r="G873" s="58"/>
      <c r="H873" s="58"/>
    </row>
    <row r="874" spans="1:8" s="68" customFormat="1" ht="15">
      <c r="A874" s="58"/>
      <c r="B874" s="58"/>
      <c r="C874" s="58"/>
      <c r="D874" s="58"/>
      <c r="E874" s="65"/>
      <c r="F874" s="58"/>
      <c r="G874" s="58"/>
      <c r="H874" s="58"/>
    </row>
    <row r="875" spans="1:8" s="68" customFormat="1" ht="15">
      <c r="A875" s="58"/>
      <c r="B875" s="58"/>
      <c r="C875" s="58"/>
      <c r="D875" s="58"/>
      <c r="E875" s="65"/>
      <c r="F875" s="58"/>
      <c r="G875" s="58"/>
      <c r="H875" s="58"/>
    </row>
    <row r="876" spans="1:8" s="68" customFormat="1" ht="15">
      <c r="A876" s="58"/>
      <c r="B876" s="58"/>
      <c r="C876" s="58"/>
      <c r="D876" s="58"/>
      <c r="E876" s="65"/>
      <c r="F876" s="58"/>
      <c r="G876" s="58"/>
      <c r="H876" s="58"/>
    </row>
    <row r="877" spans="1:8" s="68" customFormat="1" ht="15">
      <c r="A877" s="58"/>
      <c r="B877" s="58"/>
      <c r="C877" s="58"/>
      <c r="D877" s="58"/>
      <c r="E877" s="65"/>
      <c r="F877" s="58"/>
      <c r="G877" s="58"/>
      <c r="H877" s="58"/>
    </row>
    <row r="878" spans="1:8" s="68" customFormat="1" ht="15">
      <c r="A878" s="58"/>
      <c r="B878" s="58"/>
      <c r="C878" s="58"/>
      <c r="D878" s="58"/>
      <c r="E878" s="65"/>
      <c r="F878" s="58"/>
      <c r="G878" s="58"/>
      <c r="H878" s="58"/>
    </row>
    <row r="879" spans="1:8" s="68" customFormat="1" ht="15">
      <c r="A879" s="58"/>
      <c r="B879" s="58"/>
      <c r="C879" s="58"/>
      <c r="D879" s="58"/>
      <c r="E879" s="65"/>
      <c r="F879" s="58"/>
      <c r="G879" s="58"/>
      <c r="H879" s="58"/>
    </row>
    <row r="880" spans="1:8" s="68" customFormat="1" ht="15">
      <c r="A880" s="58"/>
      <c r="B880" s="58"/>
      <c r="C880" s="58"/>
      <c r="D880" s="58"/>
      <c r="E880" s="65"/>
      <c r="F880" s="58"/>
      <c r="G880" s="58"/>
      <c r="H880" s="58"/>
    </row>
    <row r="881" spans="1:8" s="68" customFormat="1" ht="15">
      <c r="A881" s="58"/>
      <c r="B881" s="58"/>
      <c r="C881" s="58"/>
      <c r="D881" s="58"/>
      <c r="E881" s="65"/>
      <c r="F881" s="58"/>
      <c r="G881" s="58"/>
      <c r="H881" s="58"/>
    </row>
    <row r="882" spans="1:8" s="68" customFormat="1" ht="15">
      <c r="A882" s="58"/>
      <c r="B882" s="58"/>
      <c r="C882" s="58"/>
      <c r="D882" s="58"/>
      <c r="E882" s="65"/>
      <c r="F882" s="58"/>
      <c r="G882" s="58"/>
      <c r="H882" s="58"/>
    </row>
    <row r="883" spans="1:8" s="68" customFormat="1" ht="15">
      <c r="A883" s="58"/>
      <c r="B883" s="58"/>
      <c r="C883" s="58"/>
      <c r="D883" s="58"/>
      <c r="E883" s="65"/>
      <c r="F883" s="58"/>
      <c r="G883" s="58"/>
      <c r="H883" s="58"/>
    </row>
    <row r="884" spans="1:8" s="68" customFormat="1" ht="15">
      <c r="A884" s="58"/>
      <c r="B884" s="58"/>
      <c r="C884" s="58"/>
      <c r="D884" s="58"/>
      <c r="E884" s="65"/>
      <c r="F884" s="58"/>
      <c r="G884" s="58"/>
      <c r="H884" s="58"/>
    </row>
    <row r="885" spans="1:8" s="68" customFormat="1" ht="15">
      <c r="A885" s="58"/>
      <c r="B885" s="58"/>
      <c r="C885" s="58"/>
      <c r="D885" s="58"/>
      <c r="E885" s="65"/>
      <c r="F885" s="58"/>
      <c r="G885" s="58"/>
      <c r="H885" s="58"/>
    </row>
    <row r="886" spans="1:8" s="68" customFormat="1" ht="15">
      <c r="A886" s="58"/>
      <c r="B886" s="58"/>
      <c r="C886" s="58"/>
      <c r="D886" s="58"/>
      <c r="E886" s="65"/>
      <c r="F886" s="58"/>
      <c r="G886" s="58"/>
      <c r="H886" s="58"/>
    </row>
    <row r="887" spans="1:8" s="68" customFormat="1" ht="15">
      <c r="A887" s="58"/>
      <c r="B887" s="58"/>
      <c r="C887" s="58"/>
      <c r="D887" s="58"/>
      <c r="E887" s="65"/>
      <c r="F887" s="58"/>
      <c r="G887" s="58"/>
      <c r="H887" s="58"/>
    </row>
    <row r="888" spans="1:8" s="68" customFormat="1" ht="15">
      <c r="A888" s="58"/>
      <c r="B888" s="58"/>
      <c r="C888" s="58"/>
      <c r="D888" s="58"/>
      <c r="E888" s="65"/>
      <c r="F888" s="58"/>
      <c r="G888" s="58"/>
      <c r="H888" s="58"/>
    </row>
    <row r="889" spans="1:8" s="68" customFormat="1" ht="15">
      <c r="A889" s="58"/>
      <c r="B889" s="58"/>
      <c r="C889" s="58"/>
      <c r="D889" s="58"/>
      <c r="E889" s="65"/>
      <c r="F889" s="58"/>
      <c r="G889" s="58"/>
      <c r="H889" s="58"/>
    </row>
    <row r="890" spans="1:8" s="68" customFormat="1" ht="15">
      <c r="A890" s="58"/>
      <c r="B890" s="58"/>
      <c r="C890" s="58"/>
      <c r="D890" s="58"/>
      <c r="E890" s="65"/>
      <c r="F890" s="58"/>
      <c r="G890" s="58"/>
      <c r="H890" s="58"/>
    </row>
    <row r="891" spans="1:8" s="68" customFormat="1" ht="15">
      <c r="A891" s="58"/>
      <c r="B891" s="58"/>
      <c r="C891" s="58"/>
      <c r="D891" s="58"/>
      <c r="E891" s="65"/>
      <c r="F891" s="58"/>
      <c r="G891" s="58"/>
      <c r="H891" s="58"/>
    </row>
    <row r="892" spans="1:8" s="68" customFormat="1" ht="15">
      <c r="A892" s="58"/>
      <c r="B892" s="58"/>
      <c r="C892" s="58"/>
      <c r="D892" s="58"/>
      <c r="E892" s="65"/>
      <c r="F892" s="58"/>
      <c r="G892" s="58"/>
      <c r="H892" s="58"/>
    </row>
    <row r="893" spans="1:8" s="68" customFormat="1" ht="15">
      <c r="A893" s="58"/>
      <c r="B893" s="58"/>
      <c r="C893" s="58"/>
      <c r="D893" s="58"/>
      <c r="E893" s="65"/>
      <c r="F893" s="58"/>
      <c r="G893" s="58"/>
      <c r="H893" s="58"/>
    </row>
    <row r="894" spans="1:8" s="68" customFormat="1" ht="15">
      <c r="A894" s="58"/>
      <c r="B894" s="58"/>
      <c r="C894" s="58"/>
      <c r="D894" s="58"/>
      <c r="E894" s="65"/>
      <c r="F894" s="58"/>
      <c r="G894" s="58"/>
      <c r="H894" s="58"/>
    </row>
    <row r="895" spans="1:8" s="68" customFormat="1" ht="15">
      <c r="A895" s="58"/>
      <c r="B895" s="58"/>
      <c r="C895" s="58"/>
      <c r="D895" s="58"/>
      <c r="E895" s="65"/>
      <c r="F895" s="58"/>
      <c r="G895" s="58"/>
      <c r="H895" s="58"/>
    </row>
    <row r="896" spans="1:8" s="68" customFormat="1" ht="15">
      <c r="A896" s="58"/>
      <c r="B896" s="58"/>
      <c r="C896" s="58"/>
      <c r="D896" s="58"/>
      <c r="E896" s="65"/>
      <c r="F896" s="58"/>
      <c r="G896" s="58"/>
      <c r="H896" s="58"/>
    </row>
    <row r="897" spans="1:8" s="68" customFormat="1" ht="15">
      <c r="A897" s="58"/>
      <c r="B897" s="58"/>
      <c r="C897" s="58"/>
      <c r="D897" s="58"/>
      <c r="E897" s="65"/>
      <c r="F897" s="58"/>
      <c r="G897" s="58"/>
      <c r="H897" s="58"/>
    </row>
    <row r="898" spans="1:8" s="68" customFormat="1" ht="15">
      <c r="A898" s="58"/>
      <c r="B898" s="58"/>
      <c r="C898" s="58"/>
      <c r="D898" s="58"/>
      <c r="E898" s="65"/>
      <c r="F898" s="58"/>
      <c r="G898" s="58"/>
      <c r="H898" s="58"/>
    </row>
    <row r="899" spans="1:8" s="68" customFormat="1" ht="15">
      <c r="A899" s="58"/>
      <c r="B899" s="58"/>
      <c r="C899" s="58"/>
      <c r="D899" s="58"/>
      <c r="E899" s="65"/>
      <c r="F899" s="58"/>
      <c r="G899" s="58"/>
      <c r="H899" s="58"/>
    </row>
    <row r="900" spans="1:8" s="68" customFormat="1" ht="15">
      <c r="A900" s="58"/>
      <c r="B900" s="58"/>
      <c r="C900" s="58"/>
      <c r="D900" s="58"/>
      <c r="E900" s="65"/>
      <c r="F900" s="58"/>
      <c r="G900" s="58"/>
      <c r="H900" s="58"/>
    </row>
    <row r="901" spans="1:8" s="68" customFormat="1" ht="15">
      <c r="A901" s="58"/>
      <c r="B901" s="58"/>
      <c r="C901" s="58"/>
      <c r="D901" s="58"/>
      <c r="E901" s="65"/>
      <c r="F901" s="58"/>
      <c r="G901" s="58"/>
      <c r="H901" s="58"/>
    </row>
    <row r="902" spans="1:8" s="68" customFormat="1" ht="15">
      <c r="A902" s="58"/>
      <c r="B902" s="58"/>
      <c r="C902" s="58"/>
      <c r="D902" s="58"/>
      <c r="E902" s="65"/>
      <c r="F902" s="58"/>
      <c r="G902" s="58"/>
      <c r="H902" s="58"/>
    </row>
    <row r="903" spans="1:8" s="68" customFormat="1" ht="15">
      <c r="A903" s="58"/>
      <c r="B903" s="58"/>
      <c r="C903" s="58"/>
      <c r="D903" s="58"/>
      <c r="E903" s="65"/>
      <c r="F903" s="58"/>
      <c r="G903" s="58"/>
      <c r="H903" s="58"/>
    </row>
    <row r="904" spans="1:8" s="68" customFormat="1" ht="15">
      <c r="A904" s="58"/>
      <c r="B904" s="58"/>
      <c r="C904" s="58"/>
      <c r="D904" s="58"/>
      <c r="E904" s="65"/>
      <c r="F904" s="58"/>
      <c r="G904" s="58"/>
      <c r="H904" s="58"/>
    </row>
    <row r="905" spans="1:8" s="68" customFormat="1" ht="15">
      <c r="A905" s="58"/>
      <c r="B905" s="58"/>
      <c r="C905" s="58"/>
      <c r="D905" s="58"/>
      <c r="E905" s="65"/>
      <c r="F905" s="58"/>
      <c r="G905" s="58"/>
      <c r="H905" s="58"/>
    </row>
    <row r="906" spans="1:8" s="68" customFormat="1" ht="15">
      <c r="A906" s="58"/>
      <c r="B906" s="58"/>
      <c r="C906" s="58"/>
      <c r="D906" s="58"/>
      <c r="E906" s="65"/>
      <c r="F906" s="58"/>
      <c r="G906" s="58"/>
      <c r="H906" s="58"/>
    </row>
    <row r="907" spans="1:8" s="68" customFormat="1" ht="15">
      <c r="A907" s="58"/>
      <c r="B907" s="58"/>
      <c r="C907" s="58"/>
      <c r="D907" s="58"/>
      <c r="E907" s="65"/>
      <c r="F907" s="58"/>
      <c r="G907" s="58"/>
      <c r="H907" s="58"/>
    </row>
    <row r="908" spans="1:8" s="68" customFormat="1" ht="15">
      <c r="A908" s="58"/>
      <c r="B908" s="58"/>
      <c r="C908" s="58"/>
      <c r="D908" s="58"/>
      <c r="E908" s="65"/>
      <c r="F908" s="58"/>
      <c r="G908" s="58"/>
      <c r="H908" s="58"/>
    </row>
    <row r="909" spans="1:8" s="68" customFormat="1" ht="15">
      <c r="A909" s="58"/>
      <c r="B909" s="58"/>
      <c r="C909" s="58"/>
      <c r="D909" s="58"/>
      <c r="E909" s="65"/>
      <c r="F909" s="58"/>
      <c r="G909" s="58"/>
      <c r="H909" s="58"/>
    </row>
    <row r="910" spans="1:8" s="68" customFormat="1" ht="15">
      <c r="A910" s="58"/>
      <c r="B910" s="58"/>
      <c r="C910" s="58"/>
      <c r="D910" s="58"/>
      <c r="E910" s="65"/>
      <c r="F910" s="58"/>
      <c r="G910" s="58"/>
      <c r="H910" s="58"/>
    </row>
    <row r="911" spans="1:8" s="68" customFormat="1" ht="15">
      <c r="A911" s="58"/>
      <c r="B911" s="58"/>
      <c r="C911" s="58"/>
      <c r="D911" s="58"/>
      <c r="E911" s="65"/>
      <c r="F911" s="58"/>
      <c r="G911" s="58"/>
      <c r="H911" s="58"/>
    </row>
    <row r="912" spans="1:8" s="68" customFormat="1" ht="15">
      <c r="A912" s="58"/>
      <c r="B912" s="58"/>
      <c r="C912" s="58"/>
      <c r="D912" s="58"/>
      <c r="E912" s="65"/>
      <c r="F912" s="58"/>
      <c r="G912" s="58"/>
      <c r="H912" s="58"/>
    </row>
    <row r="913" spans="1:8" s="68" customFormat="1" ht="15">
      <c r="A913" s="58"/>
      <c r="B913" s="58"/>
      <c r="C913" s="58"/>
      <c r="D913" s="58"/>
      <c r="E913" s="65"/>
      <c r="F913" s="58"/>
      <c r="G913" s="58"/>
      <c r="H913" s="58"/>
    </row>
    <row r="914" spans="1:8" s="68" customFormat="1" ht="15">
      <c r="A914" s="58"/>
      <c r="B914" s="58"/>
      <c r="C914" s="58"/>
      <c r="D914" s="58"/>
      <c r="E914" s="65"/>
      <c r="F914" s="58"/>
      <c r="G914" s="58"/>
      <c r="H914" s="58"/>
    </row>
    <row r="915" spans="1:8" s="68" customFormat="1" ht="15">
      <c r="A915" s="58"/>
      <c r="B915" s="58"/>
      <c r="C915" s="58"/>
      <c r="D915" s="58"/>
      <c r="E915" s="65"/>
      <c r="F915" s="58"/>
      <c r="G915" s="58"/>
      <c r="H915" s="58"/>
    </row>
    <row r="916" spans="1:8" s="68" customFormat="1" ht="15">
      <c r="A916" s="58"/>
      <c r="B916" s="58"/>
      <c r="C916" s="58"/>
      <c r="D916" s="58"/>
      <c r="E916" s="65"/>
      <c r="F916" s="58"/>
      <c r="G916" s="58"/>
      <c r="H916" s="58"/>
    </row>
    <row r="917" spans="1:8" s="68" customFormat="1" ht="15">
      <c r="A917" s="58"/>
      <c r="B917" s="58"/>
      <c r="C917" s="58"/>
      <c r="D917" s="58"/>
      <c r="E917" s="65"/>
      <c r="F917" s="58"/>
      <c r="G917" s="58"/>
      <c r="H917" s="58"/>
    </row>
    <row r="918" spans="1:8" s="68" customFormat="1" ht="15">
      <c r="A918" s="58"/>
      <c r="B918" s="58"/>
      <c r="C918" s="58"/>
      <c r="D918" s="58"/>
      <c r="E918" s="65"/>
      <c r="F918" s="58"/>
      <c r="G918" s="58"/>
      <c r="H918" s="58"/>
    </row>
    <row r="919" spans="1:8" s="68" customFormat="1" ht="15">
      <c r="A919" s="58"/>
      <c r="B919" s="58"/>
      <c r="C919" s="58"/>
      <c r="D919" s="58"/>
      <c r="E919" s="65"/>
      <c r="F919" s="58"/>
      <c r="G919" s="58"/>
      <c r="H919" s="58"/>
    </row>
    <row r="920" spans="1:8" s="68" customFormat="1" ht="15">
      <c r="A920" s="58"/>
      <c r="B920" s="58"/>
      <c r="C920" s="58"/>
      <c r="D920" s="58"/>
      <c r="E920" s="65"/>
      <c r="F920" s="58"/>
      <c r="G920" s="58"/>
      <c r="H920" s="58"/>
    </row>
    <row r="921" spans="1:8" s="68" customFormat="1" ht="15">
      <c r="A921" s="58"/>
      <c r="B921" s="58"/>
      <c r="C921" s="58"/>
      <c r="D921" s="58"/>
      <c r="E921" s="65"/>
      <c r="F921" s="58"/>
      <c r="G921" s="58"/>
      <c r="H921" s="58"/>
    </row>
    <row r="922" spans="1:8" s="68" customFormat="1" ht="15">
      <c r="A922" s="58"/>
      <c r="B922" s="58"/>
      <c r="C922" s="58"/>
      <c r="D922" s="58"/>
      <c r="E922" s="65"/>
      <c r="F922" s="58"/>
      <c r="G922" s="58"/>
      <c r="H922" s="58"/>
    </row>
    <row r="923" spans="1:8" s="68" customFormat="1" ht="15">
      <c r="A923" s="58"/>
      <c r="B923" s="58"/>
      <c r="C923" s="58"/>
      <c r="D923" s="58"/>
      <c r="E923" s="65"/>
      <c r="F923" s="58"/>
      <c r="G923" s="58"/>
      <c r="H923" s="58"/>
    </row>
    <row r="924" spans="1:8" s="68" customFormat="1" ht="15">
      <c r="A924" s="58"/>
      <c r="B924" s="58"/>
      <c r="C924" s="58"/>
      <c r="D924" s="58"/>
      <c r="E924" s="65"/>
      <c r="F924" s="58"/>
      <c r="G924" s="58"/>
      <c r="H924" s="58"/>
    </row>
    <row r="925" spans="1:8" s="68" customFormat="1" ht="15">
      <c r="A925" s="58"/>
      <c r="B925" s="58"/>
      <c r="C925" s="58"/>
      <c r="D925" s="58"/>
      <c r="E925" s="65"/>
      <c r="F925" s="58"/>
      <c r="G925" s="58"/>
      <c r="H925" s="58"/>
    </row>
    <row r="926" spans="1:8" s="68" customFormat="1" ht="15">
      <c r="A926" s="58"/>
      <c r="B926" s="58"/>
      <c r="C926" s="58"/>
      <c r="D926" s="58"/>
      <c r="E926" s="65"/>
      <c r="F926" s="58"/>
      <c r="G926" s="58"/>
      <c r="H926" s="58"/>
    </row>
    <row r="927" spans="1:8" s="68" customFormat="1" ht="15">
      <c r="A927" s="58"/>
      <c r="B927" s="58"/>
      <c r="C927" s="58"/>
      <c r="D927" s="58"/>
      <c r="E927" s="65"/>
      <c r="F927" s="58"/>
      <c r="G927" s="58"/>
      <c r="H927" s="58"/>
    </row>
    <row r="928" spans="1:8" s="68" customFormat="1" ht="15">
      <c r="A928" s="58"/>
      <c r="B928" s="58"/>
      <c r="C928" s="58"/>
      <c r="D928" s="58"/>
      <c r="E928" s="65"/>
      <c r="F928" s="58"/>
      <c r="G928" s="58"/>
      <c r="H928" s="58"/>
    </row>
    <row r="929" spans="1:8" s="68" customFormat="1" ht="15">
      <c r="A929" s="58"/>
      <c r="B929" s="58"/>
      <c r="C929" s="58"/>
      <c r="D929" s="58"/>
      <c r="E929" s="65"/>
      <c r="F929" s="58"/>
      <c r="G929" s="58"/>
      <c r="H929" s="58"/>
    </row>
    <row r="930" spans="1:8" s="68" customFormat="1" ht="15">
      <c r="A930" s="58"/>
      <c r="B930" s="58"/>
      <c r="C930" s="58"/>
      <c r="D930" s="58"/>
      <c r="E930" s="65"/>
      <c r="F930" s="58"/>
      <c r="G930" s="58"/>
      <c r="H930" s="58"/>
    </row>
    <row r="931" spans="1:8" s="68" customFormat="1" ht="15">
      <c r="A931" s="58"/>
      <c r="B931" s="58"/>
      <c r="C931" s="58"/>
      <c r="D931" s="58"/>
      <c r="E931" s="65"/>
      <c r="F931" s="58"/>
      <c r="G931" s="58"/>
      <c r="H931" s="58"/>
    </row>
    <row r="932" spans="1:8" s="68" customFormat="1" ht="15">
      <c r="A932" s="58"/>
      <c r="B932" s="58"/>
      <c r="C932" s="58"/>
      <c r="D932" s="58"/>
      <c r="E932" s="65"/>
      <c r="F932" s="58"/>
      <c r="G932" s="58"/>
      <c r="H932" s="58"/>
    </row>
    <row r="933" spans="1:8" s="68" customFormat="1" ht="15">
      <c r="A933" s="58"/>
      <c r="B933" s="58"/>
      <c r="C933" s="58"/>
      <c r="D933" s="58"/>
      <c r="E933" s="65"/>
      <c r="F933" s="58"/>
      <c r="G933" s="58"/>
      <c r="H933" s="58"/>
    </row>
    <row r="934" spans="1:8" s="68" customFormat="1" ht="15">
      <c r="A934" s="58"/>
      <c r="B934" s="58"/>
      <c r="C934" s="58"/>
      <c r="D934" s="58"/>
      <c r="E934" s="65"/>
      <c r="F934" s="58"/>
      <c r="G934" s="58"/>
      <c r="H934" s="58"/>
    </row>
    <row r="935" spans="1:8" s="68" customFormat="1" ht="15">
      <c r="A935" s="58"/>
      <c r="B935" s="58"/>
      <c r="C935" s="58"/>
      <c r="D935" s="58"/>
      <c r="E935" s="65"/>
      <c r="F935" s="58"/>
      <c r="G935" s="58"/>
      <c r="H935" s="58"/>
    </row>
    <row r="936" spans="1:8" s="68" customFormat="1" ht="15">
      <c r="A936" s="58"/>
      <c r="B936" s="58"/>
      <c r="C936" s="58"/>
      <c r="D936" s="58"/>
      <c r="E936" s="65"/>
      <c r="F936" s="58"/>
      <c r="G936" s="58"/>
      <c r="H936" s="58"/>
    </row>
    <row r="937" spans="1:8" s="68" customFormat="1" ht="15">
      <c r="A937" s="58"/>
      <c r="B937" s="58"/>
      <c r="C937" s="58"/>
      <c r="D937" s="58"/>
      <c r="E937" s="65"/>
      <c r="F937" s="58"/>
      <c r="G937" s="58"/>
      <c r="H937" s="58"/>
    </row>
    <row r="938" spans="1:8" s="68" customFormat="1" ht="15">
      <c r="A938" s="58"/>
      <c r="B938" s="58"/>
      <c r="C938" s="58"/>
      <c r="D938" s="58"/>
      <c r="E938" s="65"/>
      <c r="F938" s="58"/>
      <c r="G938" s="58"/>
      <c r="H938" s="58"/>
    </row>
    <row r="939" spans="1:8" s="68" customFormat="1" ht="15">
      <c r="A939" s="58"/>
      <c r="B939" s="58"/>
      <c r="C939" s="58"/>
      <c r="D939" s="58"/>
      <c r="E939" s="65"/>
      <c r="F939" s="58"/>
      <c r="G939" s="58"/>
      <c r="H939" s="58"/>
    </row>
    <row r="940" spans="1:8" s="68" customFormat="1" ht="15">
      <c r="A940" s="58"/>
      <c r="B940" s="58"/>
      <c r="C940" s="58"/>
      <c r="D940" s="58"/>
      <c r="E940" s="65"/>
      <c r="F940" s="58"/>
      <c r="G940" s="58"/>
      <c r="H940" s="58"/>
    </row>
    <row r="941" spans="1:8" s="68" customFormat="1" ht="15">
      <c r="A941" s="58"/>
      <c r="B941" s="58"/>
      <c r="C941" s="58"/>
      <c r="D941" s="58"/>
      <c r="E941" s="65"/>
      <c r="F941" s="58"/>
      <c r="G941" s="58"/>
      <c r="H941" s="58"/>
    </row>
    <row r="942" spans="1:8" s="68" customFormat="1" ht="15">
      <c r="A942" s="58"/>
      <c r="B942" s="58"/>
      <c r="C942" s="58"/>
      <c r="D942" s="58"/>
      <c r="E942" s="65"/>
      <c r="F942" s="58"/>
      <c r="G942" s="58"/>
      <c r="H942" s="58"/>
    </row>
    <row r="943" spans="1:8" s="68" customFormat="1" ht="15">
      <c r="A943" s="58"/>
      <c r="B943" s="58"/>
      <c r="C943" s="58"/>
      <c r="D943" s="58"/>
      <c r="E943" s="65"/>
      <c r="F943" s="58"/>
      <c r="G943" s="58"/>
      <c r="H943" s="58"/>
    </row>
    <row r="944" spans="1:8" s="68" customFormat="1" ht="15">
      <c r="A944" s="58"/>
      <c r="B944" s="58"/>
      <c r="C944" s="58"/>
      <c r="D944" s="58"/>
      <c r="E944" s="65"/>
      <c r="F944" s="58"/>
      <c r="G944" s="58"/>
      <c r="H944" s="58"/>
    </row>
  </sheetData>
  <sheetProtection algorithmName="SHA-512" hashValue="64ZqaT2Qsm+dwED892huBDH2i78PUqdT8VN4T7AdubGzG2zU4Iw5tXWXP6rI9Zmt2Ev+U91BtHXgUo5+xKdu/g==" saltValue="QFivz1nDcDiFZ4+anxbbMw==" spinCount="100000" sheet="1" objects="1" scenarios="1"/>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85546875" defaultRowHeight="12.75"/>
  <cols>
    <col min="1" max="1" width="25" style="184" customWidth="1"/>
    <col min="2" max="2" width="69.85546875" style="184" customWidth="1"/>
    <col min="3" max="16384" width="10.8554687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sheetProtection algorithmName="SHA-512" hashValue="iq/Zpr4RAxY+/xTLvipYWkpz6kE6wHCMQKOBTTaxFdSOzlZNMf5zkzZjIpiy1jdox/3f4ofJuIcQqmRkHnWExg==" saltValue="TAAR0sIZ4WYTgL91VC4Dwg==" spinCount="100000" sheet="1" objects="1" scenarios="1"/>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85546875" defaultRowHeight="12.75"/>
  <cols>
    <col min="1" max="1" width="13.5703125" style="2" customWidth="1"/>
    <col min="2" max="2" width="31.28515625" style="2" customWidth="1"/>
    <col min="3" max="3" width="32.140625" style="2" customWidth="1"/>
    <col min="4" max="16384" width="10.85546875" style="2"/>
  </cols>
  <sheetData>
    <row r="1" spans="1:3">
      <c r="A1" s="2" t="s">
        <v>1254</v>
      </c>
      <c r="B1" s="2" t="s">
        <v>1255</v>
      </c>
      <c r="C1" s="232"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sheetProtection algorithmName="SHA-512" hashValue="otikeP0V9wdS8bR3rgPxzofmo+hpTaCx8BNuFzlFql6Ei72qZ6OuF+UdJdIJf0YA4XhojriHmhe1d0oJeARRdw==" saltValue="6W9upc9B+AAIh3lHbkvWFg==" spinCount="100000" sheet="1" objects="1" scenarios="1"/>
  <autoFilter ref="A1:C6226" xr:uid="{9ED5668F-4BA9-44FF-9C3E-1D5E2A0A1D3D}"/>
  <phoneticPr fontId="5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QMS</cp:lastModifiedBy>
  <dcterms:created xsi:type="dcterms:W3CDTF">2022-03-23T02:15:57Z</dcterms:created>
  <dcterms:modified xsi:type="dcterms:W3CDTF">2025-10-15T17:51:10Z</dcterms:modified>
</cp:coreProperties>
</file>